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F:\DATA PERMADI HRD\REKRUTMEN GURU SEKOLAH ANGKASA\REKRUTMEN GURU TAHAP IV\5. PENGUMUMAN WEBSITE\"/>
    </mc:Choice>
  </mc:AlternateContent>
  <xr:revisionPtr revIDLastSave="0" documentId="13_ncr:1_{73DA62F9-8C02-4671-A6FC-63F12E7848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V" sheetId="1" r:id="rId1"/>
    <sheet name="Rekapitulasi" sheetId="2" r:id="rId2"/>
  </sheets>
  <definedNames>
    <definedName name="_xlnm.Print_Area" localSheetId="0">CV!$A$1:$AE$211</definedName>
    <definedName name="_xlnm.Print_Area" localSheetId="1">Rekapitulasi!$A$1:$AA$53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8" i="1" l="1"/>
  <c r="AJ62" i="1"/>
  <c r="AJ144" i="1" l="1"/>
  <c r="AJ145" i="1"/>
  <c r="AJ146" i="1"/>
  <c r="AJ147" i="1"/>
  <c r="AJ143" i="1"/>
  <c r="AJ78" i="1"/>
  <c r="AJ79" i="1"/>
  <c r="AJ80" i="1"/>
  <c r="AJ81" i="1"/>
  <c r="AJ77" i="1"/>
  <c r="F5" i="2" l="1"/>
  <c r="F4" i="2"/>
  <c r="AJ126" i="1"/>
  <c r="AJ127" i="1"/>
  <c r="AJ128" i="1"/>
  <c r="AJ129" i="1"/>
  <c r="AJ125" i="1"/>
  <c r="AJ152" i="1"/>
  <c r="AJ153" i="1"/>
  <c r="AJ154" i="1"/>
  <c r="AJ155" i="1"/>
  <c r="AJ151" i="1"/>
  <c r="AJ102" i="1"/>
  <c r="AI102" i="1" s="1"/>
  <c r="AJ103" i="1"/>
  <c r="AI103" i="1" s="1"/>
  <c r="AJ101" i="1"/>
  <c r="AI101" i="1" s="1"/>
  <c r="AJ69" i="1"/>
  <c r="AJ70" i="1"/>
  <c r="AJ71" i="1"/>
  <c r="AJ72" i="1"/>
  <c r="AI104" i="1" l="1"/>
  <c r="X19" i="2" s="1"/>
  <c r="AJ185" i="1" l="1"/>
  <c r="AJ186" i="1"/>
  <c r="AJ187" i="1"/>
  <c r="AJ188" i="1"/>
  <c r="AJ184" i="1"/>
  <c r="AJ108" i="1"/>
  <c r="AJ109" i="1"/>
  <c r="AJ110" i="1"/>
  <c r="AJ111" i="1"/>
  <c r="AJ107" i="1"/>
  <c r="AI129" i="1"/>
  <c r="AI125" i="1"/>
  <c r="AI126" i="1"/>
  <c r="AI127" i="1"/>
  <c r="AI128" i="1"/>
  <c r="AJ118" i="1"/>
  <c r="AJ119" i="1"/>
  <c r="AJ120" i="1"/>
  <c r="AJ121" i="1"/>
  <c r="AJ117" i="1"/>
  <c r="AI130" i="1" l="1"/>
  <c r="X25" i="2" s="1"/>
  <c r="AJ178" i="1"/>
  <c r="AJ179" i="1"/>
  <c r="AJ180" i="1"/>
  <c r="AJ176" i="1"/>
  <c r="AJ177" i="1"/>
  <c r="AJ160" i="1" l="1"/>
  <c r="AJ161" i="1"/>
  <c r="AJ162" i="1"/>
  <c r="AJ163" i="1"/>
  <c r="AJ159" i="1"/>
  <c r="AI109" i="1"/>
  <c r="AI110" i="1"/>
  <c r="AI111" i="1"/>
  <c r="AI107" i="1"/>
  <c r="AJ94" i="1"/>
  <c r="AI94" i="1" s="1"/>
  <c r="AJ95" i="1"/>
  <c r="AI95" i="1" s="1"/>
  <c r="AJ96" i="1"/>
  <c r="AI96" i="1" s="1"/>
  <c r="AJ97" i="1"/>
  <c r="AI97" i="1" s="1"/>
  <c r="AJ93" i="1"/>
  <c r="AI93" i="1" s="1"/>
  <c r="AJ86" i="1"/>
  <c r="AI86" i="1" s="1"/>
  <c r="AJ87" i="1"/>
  <c r="AI87" i="1" s="1"/>
  <c r="AJ88" i="1"/>
  <c r="AI88" i="1" s="1"/>
  <c r="AJ89" i="1"/>
  <c r="AI89" i="1" s="1"/>
  <c r="AJ85" i="1"/>
  <c r="AI85" i="1" s="1"/>
  <c r="AI108" i="1"/>
  <c r="AI98" i="1" l="1"/>
  <c r="X18" i="2" s="1"/>
  <c r="AI112" i="1"/>
  <c r="X20" i="2" s="1"/>
  <c r="AI90" i="1"/>
  <c r="F3" i="2"/>
  <c r="X17" i="2" l="1"/>
  <c r="AI118" i="1"/>
  <c r="AI119" i="1"/>
  <c r="AI120" i="1"/>
  <c r="AI121" i="1"/>
  <c r="AJ168" i="1"/>
  <c r="AI168" i="1" s="1"/>
  <c r="AJ169" i="1"/>
  <c r="AI169" i="1" s="1"/>
  <c r="AJ170" i="1"/>
  <c r="AI170" i="1" s="1"/>
  <c r="AJ171" i="1"/>
  <c r="AI171" i="1" s="1"/>
  <c r="AJ167" i="1"/>
  <c r="AI167" i="1" s="1"/>
  <c r="AI160" i="1"/>
  <c r="AI161" i="1"/>
  <c r="AI162" i="1"/>
  <c r="AI163" i="1"/>
  <c r="AJ135" i="1"/>
  <c r="AJ136" i="1"/>
  <c r="AJ137" i="1"/>
  <c r="AJ138" i="1"/>
  <c r="AJ134" i="1"/>
  <c r="AI172" i="1" l="1"/>
  <c r="X33" i="2" s="1"/>
  <c r="AI78" i="1"/>
  <c r="AI79" i="1"/>
  <c r="AI80" i="1"/>
  <c r="AI81" i="1"/>
  <c r="AJ194" i="1"/>
  <c r="AI194" i="1" s="1"/>
  <c r="AJ195" i="1"/>
  <c r="AI195" i="1" s="1"/>
  <c r="AJ196" i="1"/>
  <c r="AI196" i="1" s="1"/>
  <c r="AJ197" i="1"/>
  <c r="AI197" i="1" s="1"/>
  <c r="AJ193" i="1"/>
  <c r="AI185" i="1"/>
  <c r="AI186" i="1"/>
  <c r="AI187" i="1"/>
  <c r="AI188" i="1"/>
  <c r="AI177" i="1"/>
  <c r="AI178" i="1"/>
  <c r="AI179" i="1"/>
  <c r="AI180" i="1"/>
  <c r="AI152" i="1"/>
  <c r="AI153" i="1"/>
  <c r="AI154" i="1"/>
  <c r="AI155" i="1"/>
  <c r="AI144" i="1"/>
  <c r="AI145" i="1"/>
  <c r="AI146" i="1"/>
  <c r="AI147" i="1"/>
  <c r="AI135" i="1"/>
  <c r="AI136" i="1"/>
  <c r="AI137" i="1"/>
  <c r="AI138" i="1"/>
  <c r="AI70" i="1" l="1"/>
  <c r="AI71" i="1"/>
  <c r="AI72" i="1"/>
  <c r="AI69" i="1"/>
  <c r="AI68" i="1"/>
  <c r="AI193" i="1"/>
  <c r="AI198" i="1" s="1"/>
  <c r="X39" i="2" s="1"/>
  <c r="AI184" i="1"/>
  <c r="AI189" i="1" s="1"/>
  <c r="AI176" i="1"/>
  <c r="AI181" i="1" s="1"/>
  <c r="X36" i="2" s="1"/>
  <c r="AI159" i="1"/>
  <c r="AI164" i="1" s="1"/>
  <c r="X31" i="2" s="1"/>
  <c r="AI151" i="1"/>
  <c r="AI156" i="1" s="1"/>
  <c r="X30" i="2" s="1"/>
  <c r="AI143" i="1"/>
  <c r="AI148" i="1" s="1"/>
  <c r="X29" i="2" s="1"/>
  <c r="AI134" i="1"/>
  <c r="AI139" i="1" s="1"/>
  <c r="AI117" i="1"/>
  <c r="AI77" i="1"/>
  <c r="AI82" i="1" s="1"/>
  <c r="X16" i="2" s="1"/>
  <c r="AI62" i="1"/>
  <c r="X26" i="2" l="1"/>
  <c r="X37" i="2"/>
  <c r="AI122" i="1"/>
  <c r="X24" i="2" s="1"/>
  <c r="AI73" i="1"/>
  <c r="X15" i="2" s="1"/>
  <c r="AI63" i="1"/>
  <c r="AI199" i="1" l="1"/>
  <c r="X11" i="2"/>
  <c r="X41" i="2" l="1"/>
  <c r="X42" i="2" s="1"/>
</calcChain>
</file>

<file path=xl/sharedStrings.xml><?xml version="1.0" encoding="utf-8"?>
<sst xmlns="http://schemas.openxmlformats.org/spreadsheetml/2006/main" count="367" uniqueCount="172">
  <si>
    <t>PESERTA SELEKSI GURU TK DAN GURU SEKOLAH ANGKASA</t>
  </si>
  <si>
    <t>1.</t>
  </si>
  <si>
    <t>Nama Lengkap (gelar)</t>
  </si>
  <si>
    <t>NIP/NRP/NIY</t>
  </si>
  <si>
    <t>NUPTK</t>
  </si>
  <si>
    <t>Jabatan</t>
  </si>
  <si>
    <t>Pangkat/Golongan</t>
  </si>
  <si>
    <t>Tempat, Tanggal Lahir</t>
  </si>
  <si>
    <t xml:space="preserve">Jenis kelamin </t>
  </si>
  <si>
    <t>Agama</t>
  </si>
  <si>
    <t>Nama Sekolah</t>
  </si>
  <si>
    <t>Alamat Sekolah</t>
  </si>
  <si>
    <t>Jalan</t>
  </si>
  <si>
    <t>Keluarahan/Desa</t>
  </si>
  <si>
    <t>Kecamatan</t>
  </si>
  <si>
    <t>Kabupaten/Kota</t>
  </si>
  <si>
    <t>Provinsi</t>
  </si>
  <si>
    <t xml:space="preserve">Telp./Fax </t>
  </si>
  <si>
    <t>No. HP</t>
  </si>
  <si>
    <t>Email</t>
  </si>
  <si>
    <t>No</t>
  </si>
  <si>
    <t>Jurusan</t>
  </si>
  <si>
    <t>Tahun</t>
  </si>
  <si>
    <t>Institusi Pendidikan</t>
  </si>
  <si>
    <t>3.</t>
  </si>
  <si>
    <t>A.</t>
  </si>
  <si>
    <t>Nama Diklat</t>
  </si>
  <si>
    <t>Lama Diklat</t>
  </si>
  <si>
    <t>Institusi Penyelenggara</t>
  </si>
  <si>
    <t>Tingkat Internasional/Nasional/Prov/Kota/Kab</t>
  </si>
  <si>
    <t>B.</t>
  </si>
  <si>
    <t>Nama Kegiatan</t>
  </si>
  <si>
    <t>C.</t>
  </si>
  <si>
    <t>IV.</t>
  </si>
  <si>
    <t>Instansi</t>
  </si>
  <si>
    <t>Keterangan</t>
  </si>
  <si>
    <t>V.</t>
  </si>
  <si>
    <t>Nama Kelompok Kerja</t>
  </si>
  <si>
    <t>Peran (Ketua, Sekretaris, Anggota)</t>
  </si>
  <si>
    <t>VI.</t>
  </si>
  <si>
    <t>KARYA AKADEMIK</t>
  </si>
  <si>
    <t>Judul Penelitian</t>
  </si>
  <si>
    <t>Pemberi Dana (jika ada)</t>
  </si>
  <si>
    <t>2.</t>
  </si>
  <si>
    <t>Judul Karya Tulis</t>
  </si>
  <si>
    <t>Media Publikasi</t>
  </si>
  <si>
    <t>Judul karya Inovasi</t>
  </si>
  <si>
    <t>VII.</t>
  </si>
  <si>
    <t>PRESTASI YANG PERNAH DIRAIH (4 tahun terakhir)</t>
  </si>
  <si>
    <t>Nama Lomba yang Diikuti</t>
  </si>
  <si>
    <t>Nama Siswa yang Mengikuti</t>
  </si>
  <si>
    <t>Prestasi yang Diraih</t>
  </si>
  <si>
    <t>4.</t>
  </si>
  <si>
    <t>5.</t>
  </si>
  <si>
    <t>Nama Penyelenggara</t>
  </si>
  <si>
    <t>IX.</t>
  </si>
  <si>
    <t>Nama Organisasi</t>
  </si>
  <si>
    <t>Tingkat</t>
  </si>
  <si>
    <t xml:space="preserve">                          Demikian Currikulum Vitae (CV) yang telah saya buat dan saya menyatakan bahwa ringkasan CV tersebut benar-benar disertai dengan bukti yang dapat dipertanggung jawabkan</t>
  </si>
  <si>
    <t>Peserta Seleksi</t>
  </si>
  <si>
    <t>…………………………………………..</t>
  </si>
  <si>
    <t>:</t>
  </si>
  <si>
    <t>CURRICULUM VITAE (CV)</t>
  </si>
  <si>
    <t>Peran Peneliti (Ketua/Anggota/ Mandiri</t>
  </si>
  <si>
    <t xml:space="preserve">III. </t>
  </si>
  <si>
    <t>PENDIDIKAN DAN PELATIHAN</t>
  </si>
  <si>
    <t xml:space="preserve">II. </t>
  </si>
  <si>
    <t>I.</t>
  </si>
  <si>
    <t>DATA PRIBADI</t>
  </si>
  <si>
    <t>Skor</t>
  </si>
  <si>
    <t>Rumus Fungsi</t>
  </si>
  <si>
    <t>TOTAL SKOR</t>
  </si>
  <si>
    <t>KOLOM VERIFIKASI DAN PENILAIAN</t>
  </si>
  <si>
    <t>SELEKSI GURU TK DAN GURU SEKOLAH ANGKASA</t>
  </si>
  <si>
    <t>Skor Total</t>
  </si>
  <si>
    <t>Verifikasi</t>
  </si>
  <si>
    <t>Jenis Dokumen/Karya</t>
  </si>
  <si>
    <t>6.</t>
  </si>
  <si>
    <t>7.</t>
  </si>
  <si>
    <t>8.</t>
  </si>
  <si>
    <t>9.</t>
  </si>
  <si>
    <t>10.</t>
  </si>
  <si>
    <t>11.</t>
  </si>
  <si>
    <t>12.</t>
  </si>
  <si>
    <t>13.</t>
  </si>
  <si>
    <t>Tingkat Internasional/Nasional/ Prov/Kota/Kab</t>
  </si>
  <si>
    <t>Nama</t>
  </si>
  <si>
    <t>Sekolah</t>
  </si>
  <si>
    <t>Lanud</t>
  </si>
  <si>
    <t>NO</t>
  </si>
  <si>
    <t>UNSUR PORTOFOLIO CV PESERTA SELEKSI</t>
  </si>
  <si>
    <t>Data Pribadi</t>
  </si>
  <si>
    <t>VIII.</t>
  </si>
  <si>
    <t>Nama Penghargaan/Tanda Jasa</t>
  </si>
  <si>
    <t>Lembaga Pemberi Penghargaan/ Tanda Jasa</t>
  </si>
  <si>
    <t xml:space="preserve">Tingkat </t>
  </si>
  <si>
    <t>Lama Menjabat</t>
  </si>
  <si>
    <t>II.</t>
  </si>
  <si>
    <t>Riwayat Pendidikan</t>
  </si>
  <si>
    <t>Pendidikan dan Diklat Pelatihan (Diklat)</t>
  </si>
  <si>
    <t>Pendidikan dan Latihan (Diklat) di dalam dan luar negeri</t>
  </si>
  <si>
    <t>Simposium/Seminar/Workshop/lokakarya yang relevan</t>
  </si>
  <si>
    <t>Riwayat Jabatan</t>
  </si>
  <si>
    <t>Kelompok Kerja Guru (MKG) / Musyawarah Guru Mata Pelajaran (MGMP) dan Sejenisnya</t>
  </si>
  <si>
    <t>Prestasi Akademik</t>
  </si>
  <si>
    <t>Karya Tulis Penelitian</t>
  </si>
  <si>
    <t>Karya Tulis Non Penelitian</t>
  </si>
  <si>
    <t>Karya Inovasi Pembelajaran</t>
  </si>
  <si>
    <t>Penghargaan dan Tanda Jasa</t>
  </si>
  <si>
    <t>Prestasi yang pernah diraih</t>
  </si>
  <si>
    <t>Prestasi membimbing siswa dalam Bidang Lomba Akademik dan Non Akademik</t>
  </si>
  <si>
    <t>Prestasi Guru bidang Pendidikan dan Inovasi Pendidikan</t>
  </si>
  <si>
    <t>Pengalaman Menjadi Pengurus Organisasi di Bidang Kependidikan dan Sosial</t>
  </si>
  <si>
    <t>III.</t>
  </si>
  <si>
    <t>SKOR</t>
  </si>
  <si>
    <t>Jumlah</t>
  </si>
  <si>
    <t>NILAI</t>
  </si>
  <si>
    <t>Penilai,</t>
  </si>
  <si>
    <t>_______________________</t>
  </si>
  <si>
    <t>IPK</t>
  </si>
  <si>
    <t>Kursus Komputer</t>
  </si>
  <si>
    <t>Nama Kursus</t>
  </si>
  <si>
    <t>Lama Kursus</t>
  </si>
  <si>
    <t>Kursus Bahasa Inggris</t>
  </si>
  <si>
    <t>Tugas di Sekolah</t>
  </si>
  <si>
    <t>Juara</t>
  </si>
  <si>
    <t>Jam</t>
  </si>
  <si>
    <t>Hari</t>
  </si>
  <si>
    <t>D.</t>
  </si>
  <si>
    <t>E.</t>
  </si>
  <si>
    <t>RIWAYAT PEKERJAAN</t>
  </si>
  <si>
    <t>Riwayat Kerja Sebagai Guru</t>
  </si>
  <si>
    <t>Guru Kelas/Mapel</t>
  </si>
  <si>
    <t>Lama Mengajar</t>
  </si>
  <si>
    <t>Pendidikan Terakhir</t>
  </si>
  <si>
    <t>Riwayat Pekerjaan</t>
  </si>
  <si>
    <t>a.</t>
  </si>
  <si>
    <t>b.</t>
  </si>
  <si>
    <t>c.</t>
  </si>
  <si>
    <t>d.</t>
  </si>
  <si>
    <t>e.</t>
  </si>
  <si>
    <t>f.</t>
  </si>
  <si>
    <t>g.</t>
  </si>
  <si>
    <t>Usia</t>
  </si>
  <si>
    <t>Bulan</t>
  </si>
  <si>
    <t>Domisili (Alamat Rumah)</t>
  </si>
  <si>
    <t>TOEFL</t>
  </si>
  <si>
    <t>Lembaga TOEFL</t>
  </si>
  <si>
    <t>Nilai TOEFL</t>
  </si>
  <si>
    <t>F.</t>
  </si>
  <si>
    <t>Riwayat Kerja Sebagai Guru. Bukti fisik berupa Surat Keputusan Pengangkatan Guru</t>
  </si>
  <si>
    <t>Riwayat Jabatan. Bukti fisik berupa Surat Tugas</t>
  </si>
  <si>
    <t>Karya Tulis Penelitian (4 tahun terakhir). Bukti fisik berupa Karya Tulis</t>
  </si>
  <si>
    <t>Karya Tulis non Penelitian (4 tahun terakhir). Bukti fisik berupa Karya Tulis, copy jurnal, koran, majalah, dll</t>
  </si>
  <si>
    <t>Inovasi Pembelajaran (4 tahun terakhir). Bukti fisik berupa copy buku, modul, media</t>
  </si>
  <si>
    <t>Prestasi dalam membimbing Siswa meraih Juara. Bukti fisik berupa piagam/sertifikat dan surat tugas pembimbing</t>
  </si>
  <si>
    <t>RIWAYAT PENDIDIKAN (Bukti berupa fisik ijazah dan transkrip nilai)</t>
  </si>
  <si>
    <t>Pendidikan dan Latihan (Diklat) di dalam dan luar negeri (4 tahun terakhir). Bukti fisik Berupa piagam/sertifikat</t>
  </si>
  <si>
    <t>TOEFL dikeluarkan oleh lembaga resmi yang terakreditasi dalam 4 tahun terakhir. Bukti fisik berupa sertifikat/piagam</t>
  </si>
  <si>
    <t>Tugas Kepanitiaan di Sekolah (4 tahun terakhir). Bukti berupa fisik Surat Tugas</t>
  </si>
  <si>
    <t>Simposium/Seminar/Workshop/Lokakarya yang relevan (4 tahun terakhir).  Bukti berupa fisik piagam/sertifikat</t>
  </si>
  <si>
    <t>Kursus Komputer (4 tahun terakhir).  Bukti berupa fisik piagam/sertifikat</t>
  </si>
  <si>
    <t>Kursus Bahasa Inggris (4 tahun terakhir).  Bukti berupa fisik piagam/sertifikat</t>
  </si>
  <si>
    <t>KELOMPOK KERJA GURU (KKG) / MUSYAWARAH GURU MATA PELAJARAN (MGMP). Bukti berupa fisik SK pengangkatan</t>
  </si>
  <si>
    <t xml:space="preserve">PENGHARGAAN DAN TANDA JASA (4 Tahun terakhir).  Bukti berupa fisik piagam/sertifikat </t>
  </si>
  <si>
    <t xml:space="preserve">Prestasi Guru Bidang Pendidikan dan Inovasi Pembelajaran. Bukti fisik berupa piagam/sertifikat kejuaraan </t>
  </si>
  <si>
    <t>PENGALAMAN MENJADI PENGURUS ORGANISASI  KEPENDIDIKAN &amp; SOSIAL. Bukti fisik berupa surat tugas/sertifikat/piagam</t>
  </si>
  <si>
    <t>Peran  (peserta &amp; pemakalah)</t>
  </si>
  <si>
    <t>Valid</t>
  </si>
  <si>
    <t>Tidak Relevan</t>
  </si>
  <si>
    <t>.........................., ................. 2019</t>
  </si>
  <si>
    <t>REKAPITULASI SKOR CV PESERTA SELEKSI GURU TK DAN GURU SEKOLAH ANGKASA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</si>
</sst>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horizontal="center" vertical="center"/>
    </xf>
    <xf numFmtId="0" fontId="0" fillId="0" borderId="5" xfId="0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3" xfId="0" applyNumberForma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Protection="1">
      <protection locked="0"/>
    </xf>
    <xf numFmtId="0" fontId="1" fillId="9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left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Fill="1" applyBorder="1"/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0" fillId="0" borderId="3" xfId="0" applyFill="1" applyBorder="1"/>
    <xf numFmtId="0" fontId="7" fillId="0" borderId="0" xfId="0" applyFont="1" applyFill="1"/>
    <xf numFmtId="0" fontId="0" fillId="0" borderId="0" xfId="0" applyFill="1" applyAlignment="1" applyProtection="1">
      <alignment vertical="center"/>
    </xf>
    <xf numFmtId="49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5" borderId="0" xfId="0" applyFill="1" applyProtection="1"/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49" fontId="0" fillId="0" borderId="2" xfId="0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wrapText="1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49" fontId="1" fillId="9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 applyProtection="1">
      <alignment horizontal="left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1" fontId="1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18"/>
  <sheetViews>
    <sheetView tabSelected="1" zoomScale="80" zoomScaleNormal="80" workbookViewId="0">
      <selection activeCell="Y69" sqref="Y69:AD69"/>
    </sheetView>
  </sheetViews>
  <sheetFormatPr defaultRowHeight="15" x14ac:dyDescent="0.25"/>
  <cols>
    <col min="1" max="15" width="3.5703125" customWidth="1"/>
    <col min="16" max="16" width="3.7109375" customWidth="1"/>
    <col min="17" max="29" width="3.5703125" customWidth="1"/>
    <col min="30" max="30" width="5.140625" customWidth="1"/>
    <col min="31" max="31" width="3.5703125" customWidth="1"/>
    <col min="32" max="32" width="3.5703125" hidden="1" customWidth="1"/>
    <col min="33" max="33" width="0.85546875" style="5" hidden="1" customWidth="1"/>
    <col min="34" max="34" width="19.85546875" style="6" hidden="1" customWidth="1"/>
    <col min="35" max="35" width="11.5703125" style="12" hidden="1" customWidth="1"/>
    <col min="36" max="36" width="17" hidden="1" customWidth="1"/>
    <col min="37" max="37" width="0.7109375" style="5" hidden="1" customWidth="1"/>
    <col min="38" max="38" width="8.28515625" hidden="1" customWidth="1"/>
    <col min="39" max="54" width="3.5703125" customWidth="1"/>
    <col min="55" max="79" width="9.28515625" customWidth="1"/>
  </cols>
  <sheetData>
    <row r="1" spans="1:42" x14ac:dyDescent="0.25">
      <c r="A1" s="150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H1" s="146" t="s">
        <v>72</v>
      </c>
      <c r="AI1" s="146"/>
      <c r="AJ1" s="146"/>
    </row>
    <row r="2" spans="1:42" x14ac:dyDescent="0.2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H2" s="146" t="s">
        <v>73</v>
      </c>
      <c r="AI2" s="146"/>
      <c r="AJ2" s="146"/>
    </row>
    <row r="3" spans="1:42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H3" s="90"/>
      <c r="AI3" s="90"/>
      <c r="AJ3" s="90"/>
    </row>
    <row r="4" spans="1:4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J4" s="6"/>
      <c r="AP4" s="21"/>
    </row>
    <row r="5" spans="1:42" x14ac:dyDescent="0.25">
      <c r="A5" s="22" t="s">
        <v>67</v>
      </c>
      <c r="B5" s="23" t="s">
        <v>68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J5" s="6"/>
    </row>
    <row r="6" spans="1:42" ht="2.25" customHeight="1" x14ac:dyDescent="0.25">
      <c r="A6" s="22"/>
      <c r="B6" s="2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J6" s="6"/>
    </row>
    <row r="7" spans="1:42" x14ac:dyDescent="0.25">
      <c r="A7" s="16"/>
      <c r="B7" s="15" t="s">
        <v>1</v>
      </c>
      <c r="C7" s="168" t="s">
        <v>2</v>
      </c>
      <c r="D7" s="168"/>
      <c r="E7" s="168"/>
      <c r="F7" s="168"/>
      <c r="G7" s="168"/>
      <c r="H7" s="168"/>
      <c r="I7" s="24" t="s">
        <v>61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6"/>
      <c r="AF7" s="16"/>
      <c r="AJ7" s="6"/>
    </row>
    <row r="8" spans="1:42" ht="2.25" customHeight="1" x14ac:dyDescent="0.25">
      <c r="A8" s="16"/>
      <c r="B8" s="15"/>
      <c r="C8" s="16"/>
      <c r="D8" s="16"/>
      <c r="E8" s="16"/>
      <c r="F8" s="16"/>
      <c r="G8" s="16"/>
      <c r="H8" s="16"/>
      <c r="I8" s="2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J8" s="6"/>
    </row>
    <row r="9" spans="1:42" x14ac:dyDescent="0.25">
      <c r="A9" s="16"/>
      <c r="B9" s="15" t="s">
        <v>43</v>
      </c>
      <c r="C9" s="16" t="s">
        <v>3</v>
      </c>
      <c r="D9" s="16"/>
      <c r="E9" s="16"/>
      <c r="F9" s="16"/>
      <c r="G9" s="16"/>
      <c r="H9" s="16"/>
      <c r="I9" s="24" t="s">
        <v>61</v>
      </c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"/>
      <c r="AF9" s="16"/>
      <c r="AJ9" s="6"/>
    </row>
    <row r="10" spans="1:42" ht="2.25" customHeight="1" x14ac:dyDescent="0.25">
      <c r="A10" s="16"/>
      <c r="B10" s="15"/>
      <c r="C10" s="16"/>
      <c r="D10" s="16"/>
      <c r="E10" s="16"/>
      <c r="F10" s="16"/>
      <c r="G10" s="16"/>
      <c r="H10" s="16"/>
      <c r="I10" s="2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J10" s="6"/>
    </row>
    <row r="11" spans="1:42" x14ac:dyDescent="0.25">
      <c r="A11" s="16"/>
      <c r="B11" s="15" t="s">
        <v>24</v>
      </c>
      <c r="C11" s="16" t="s">
        <v>4</v>
      </c>
      <c r="D11" s="16"/>
      <c r="E11" s="16"/>
      <c r="F11" s="16"/>
      <c r="G11" s="16"/>
      <c r="H11" s="16"/>
      <c r="I11" s="24" t="s">
        <v>61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"/>
      <c r="AF11" s="16"/>
      <c r="AJ11" s="6"/>
    </row>
    <row r="12" spans="1:42" ht="2.25" customHeight="1" x14ac:dyDescent="0.25">
      <c r="A12" s="16"/>
      <c r="B12" s="15"/>
      <c r="C12" s="16"/>
      <c r="D12" s="16"/>
      <c r="E12" s="16"/>
      <c r="F12" s="16"/>
      <c r="G12" s="16"/>
      <c r="H12" s="16"/>
      <c r="I12" s="2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J12" s="6"/>
    </row>
    <row r="13" spans="1:42" x14ac:dyDescent="0.25">
      <c r="A13" s="16"/>
      <c r="B13" s="15" t="s">
        <v>52</v>
      </c>
      <c r="C13" s="91" t="s">
        <v>5</v>
      </c>
      <c r="D13" s="16"/>
      <c r="E13" s="16"/>
      <c r="F13" s="16"/>
      <c r="G13" s="16"/>
      <c r="H13" s="16"/>
      <c r="I13" s="24" t="s">
        <v>61</v>
      </c>
      <c r="J13" s="144"/>
      <c r="K13" s="144"/>
      <c r="L13" s="144"/>
      <c r="M13" s="144"/>
      <c r="N13" s="144"/>
      <c r="O13" s="144"/>
      <c r="P13" s="144"/>
      <c r="Q13" s="144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16"/>
      <c r="AF13" s="16"/>
      <c r="AJ13" s="6"/>
    </row>
    <row r="14" spans="1:42" ht="2.25" customHeight="1" x14ac:dyDescent="0.25">
      <c r="A14" s="16"/>
      <c r="B14" s="15"/>
      <c r="C14" s="16"/>
      <c r="D14" s="16"/>
      <c r="E14" s="16"/>
      <c r="F14" s="16"/>
      <c r="G14" s="16"/>
      <c r="H14" s="16"/>
      <c r="I14" s="2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J14" s="6"/>
    </row>
    <row r="15" spans="1:42" x14ac:dyDescent="0.25">
      <c r="A15" s="16"/>
      <c r="B15" s="15" t="s">
        <v>53</v>
      </c>
      <c r="C15" s="16" t="s">
        <v>6</v>
      </c>
      <c r="D15" s="16"/>
      <c r="E15" s="16"/>
      <c r="F15" s="16"/>
      <c r="G15" s="16"/>
      <c r="H15" s="16"/>
      <c r="I15" s="24" t="s">
        <v>61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6"/>
      <c r="AF15" s="16"/>
      <c r="AJ15" s="6"/>
    </row>
    <row r="16" spans="1:42" ht="2.25" customHeight="1" x14ac:dyDescent="0.25">
      <c r="A16" s="16"/>
      <c r="B16" s="15"/>
      <c r="C16" s="16"/>
      <c r="D16" s="16"/>
      <c r="E16" s="16"/>
      <c r="F16" s="16"/>
      <c r="G16" s="16"/>
      <c r="H16" s="16"/>
      <c r="I16" s="2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J16" s="6"/>
    </row>
    <row r="17" spans="1:36" x14ac:dyDescent="0.25">
      <c r="A17" s="16"/>
      <c r="B17" s="15" t="s">
        <v>77</v>
      </c>
      <c r="C17" s="91" t="s">
        <v>7</v>
      </c>
      <c r="D17" s="16"/>
      <c r="E17" s="16"/>
      <c r="F17" s="16"/>
      <c r="G17" s="16"/>
      <c r="H17" s="16"/>
      <c r="I17" s="24" t="s">
        <v>61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"/>
      <c r="AF17" s="16"/>
      <c r="AJ17" s="6"/>
    </row>
    <row r="18" spans="1:36" ht="2.25" customHeight="1" x14ac:dyDescent="0.25">
      <c r="A18" s="16"/>
      <c r="B18" s="15"/>
      <c r="C18" s="16"/>
      <c r="D18" s="16"/>
      <c r="E18" s="16"/>
      <c r="F18" s="16"/>
      <c r="G18" s="16"/>
      <c r="H18" s="16"/>
      <c r="I18" s="2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J18" s="6"/>
    </row>
    <row r="19" spans="1:36" ht="15" customHeight="1" x14ac:dyDescent="0.25">
      <c r="A19" s="16"/>
      <c r="B19" s="15" t="s">
        <v>78</v>
      </c>
      <c r="C19" s="91" t="s">
        <v>143</v>
      </c>
      <c r="D19" s="16"/>
      <c r="E19" s="16"/>
      <c r="F19" s="16"/>
      <c r="G19" s="16"/>
      <c r="H19" s="16"/>
      <c r="I19" s="24" t="s">
        <v>61</v>
      </c>
      <c r="J19" s="89"/>
      <c r="K19" s="16" t="s">
        <v>22</v>
      </c>
      <c r="L19" s="16"/>
      <c r="M19" s="89"/>
      <c r="N19" s="16" t="s">
        <v>144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J19" s="6"/>
    </row>
    <row r="20" spans="1:36" ht="2.25" customHeight="1" x14ac:dyDescent="0.25">
      <c r="A20" s="16"/>
      <c r="B20" s="15"/>
      <c r="C20" s="16"/>
      <c r="D20" s="16"/>
      <c r="E20" s="16"/>
      <c r="F20" s="16"/>
      <c r="G20" s="16"/>
      <c r="H20" s="16"/>
      <c r="I20" s="2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J20" s="6"/>
    </row>
    <row r="21" spans="1:36" x14ac:dyDescent="0.25">
      <c r="A21" s="16"/>
      <c r="B21" s="15" t="s">
        <v>79</v>
      </c>
      <c r="C21" s="16" t="s">
        <v>8</v>
      </c>
      <c r="D21" s="16"/>
      <c r="E21" s="16"/>
      <c r="F21" s="16"/>
      <c r="G21" s="16"/>
      <c r="H21" s="16"/>
      <c r="I21" s="24" t="s">
        <v>61</v>
      </c>
      <c r="J21" s="144"/>
      <c r="K21" s="144"/>
      <c r="L21" s="14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J21" s="6"/>
    </row>
    <row r="22" spans="1:36" ht="2.25" customHeight="1" x14ac:dyDescent="0.25">
      <c r="A22" s="16"/>
      <c r="B22" s="15"/>
      <c r="C22" s="16"/>
      <c r="D22" s="16"/>
      <c r="E22" s="16"/>
      <c r="F22" s="16"/>
      <c r="G22" s="16"/>
      <c r="H22" s="16"/>
      <c r="I22" s="24"/>
      <c r="J22" s="15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J22" s="6"/>
    </row>
    <row r="23" spans="1:36" x14ac:dyDescent="0.25">
      <c r="A23" s="16"/>
      <c r="B23" s="15" t="s">
        <v>80</v>
      </c>
      <c r="C23" s="16" t="s">
        <v>9</v>
      </c>
      <c r="D23" s="16"/>
      <c r="E23" s="16"/>
      <c r="F23" s="16"/>
      <c r="G23" s="16"/>
      <c r="H23" s="16"/>
      <c r="I23" s="24" t="s">
        <v>61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6"/>
      <c r="AF23" s="16"/>
      <c r="AJ23" s="6"/>
    </row>
    <row r="24" spans="1:36" ht="2.25" customHeight="1" x14ac:dyDescent="0.25">
      <c r="A24" s="16"/>
      <c r="B24" s="15"/>
      <c r="C24" s="16"/>
      <c r="D24" s="16"/>
      <c r="E24" s="16"/>
      <c r="F24" s="16"/>
      <c r="G24" s="16"/>
      <c r="H24" s="16"/>
      <c r="I24" s="2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J24" s="6"/>
    </row>
    <row r="25" spans="1:36" x14ac:dyDescent="0.25">
      <c r="A25" s="16"/>
      <c r="B25" s="15" t="s">
        <v>81</v>
      </c>
      <c r="C25" s="16" t="s">
        <v>10</v>
      </c>
      <c r="D25" s="16"/>
      <c r="E25" s="16"/>
      <c r="F25" s="16"/>
      <c r="G25" s="16"/>
      <c r="H25" s="16"/>
      <c r="I25" s="24" t="s">
        <v>61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6"/>
      <c r="AF25" s="16"/>
      <c r="AJ25" s="6"/>
    </row>
    <row r="26" spans="1:36" ht="2.25" customHeight="1" x14ac:dyDescent="0.25">
      <c r="A26" s="16"/>
      <c r="B26" s="15"/>
      <c r="C26" s="16"/>
      <c r="D26" s="16"/>
      <c r="E26" s="16"/>
      <c r="F26" s="16"/>
      <c r="G26" s="16"/>
      <c r="H26" s="16"/>
      <c r="I26" s="24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16"/>
      <c r="AF26" s="16"/>
      <c r="AJ26" s="6"/>
    </row>
    <row r="27" spans="1:36" ht="15" customHeight="1" x14ac:dyDescent="0.25">
      <c r="A27" s="16"/>
      <c r="B27" s="40" t="s">
        <v>82</v>
      </c>
      <c r="C27" s="16" t="s">
        <v>88</v>
      </c>
      <c r="D27" s="16"/>
      <c r="E27" s="16"/>
      <c r="F27" s="16"/>
      <c r="G27" s="16"/>
      <c r="H27" s="16"/>
      <c r="I27" s="24" t="s">
        <v>61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6"/>
      <c r="AF27" s="16"/>
      <c r="AJ27" s="6"/>
    </row>
    <row r="28" spans="1:36" ht="2.25" customHeight="1" x14ac:dyDescent="0.25">
      <c r="A28" s="16"/>
      <c r="B28" s="40"/>
      <c r="C28" s="16"/>
      <c r="D28" s="16"/>
      <c r="E28" s="16"/>
      <c r="F28" s="16"/>
      <c r="G28" s="16"/>
      <c r="H28" s="16"/>
      <c r="I28" s="24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16"/>
      <c r="AF28" s="16"/>
      <c r="AJ28" s="6"/>
    </row>
    <row r="29" spans="1:36" x14ac:dyDescent="0.25">
      <c r="A29" s="16"/>
      <c r="B29" s="40" t="s">
        <v>83</v>
      </c>
      <c r="C29" s="16" t="s">
        <v>11</v>
      </c>
      <c r="D29" s="16"/>
      <c r="E29" s="16"/>
      <c r="F29" s="16"/>
      <c r="G29" s="16"/>
      <c r="H29" s="16"/>
      <c r="I29" s="24" t="s">
        <v>61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6"/>
      <c r="AF29" s="16"/>
      <c r="AJ29" s="6"/>
    </row>
    <row r="30" spans="1:36" ht="2.25" customHeight="1" x14ac:dyDescent="0.25">
      <c r="A30" s="16"/>
      <c r="B30" s="40"/>
      <c r="C30" s="16"/>
      <c r="D30" s="16"/>
      <c r="E30" s="16"/>
      <c r="F30" s="16"/>
      <c r="G30" s="16"/>
      <c r="H30" s="16"/>
      <c r="I30" s="2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J30" s="6"/>
    </row>
    <row r="31" spans="1:36" x14ac:dyDescent="0.25">
      <c r="A31" s="16"/>
      <c r="B31" s="40"/>
      <c r="C31" s="88" t="s">
        <v>136</v>
      </c>
      <c r="D31" s="16" t="s">
        <v>12</v>
      </c>
      <c r="E31" s="16"/>
      <c r="F31" s="16"/>
      <c r="G31" s="16"/>
      <c r="H31" s="16"/>
      <c r="I31" s="24" t="s">
        <v>61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6"/>
      <c r="AF31" s="16"/>
      <c r="AJ31" s="6"/>
    </row>
    <row r="32" spans="1:36" ht="2.25" customHeight="1" x14ac:dyDescent="0.25">
      <c r="A32" s="16"/>
      <c r="B32" s="40"/>
      <c r="C32" s="16"/>
      <c r="D32" s="16"/>
      <c r="E32" s="16"/>
      <c r="F32" s="16"/>
      <c r="G32" s="16"/>
      <c r="H32" s="16"/>
      <c r="I32" s="2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J32" s="6"/>
    </row>
    <row r="33" spans="1:36" x14ac:dyDescent="0.25">
      <c r="A33" s="16"/>
      <c r="B33" s="40"/>
      <c r="C33" s="24" t="s">
        <v>137</v>
      </c>
      <c r="D33" s="16" t="s">
        <v>13</v>
      </c>
      <c r="E33" s="16"/>
      <c r="F33" s="16"/>
      <c r="G33" s="16"/>
      <c r="H33" s="16"/>
      <c r="I33" s="24" t="s">
        <v>61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6"/>
      <c r="AF33" s="16"/>
      <c r="AJ33" s="6"/>
    </row>
    <row r="34" spans="1:36" ht="2.25" customHeight="1" x14ac:dyDescent="0.25">
      <c r="A34" s="16"/>
      <c r="B34" s="40"/>
      <c r="C34" s="24"/>
      <c r="D34" s="16"/>
      <c r="E34" s="16"/>
      <c r="F34" s="16"/>
      <c r="G34" s="16"/>
      <c r="H34" s="16"/>
      <c r="I34" s="2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J34" s="6"/>
    </row>
    <row r="35" spans="1:36" x14ac:dyDescent="0.25">
      <c r="A35" s="16"/>
      <c r="B35" s="40"/>
      <c r="C35" s="24" t="s">
        <v>138</v>
      </c>
      <c r="D35" s="16" t="s">
        <v>14</v>
      </c>
      <c r="E35" s="16"/>
      <c r="F35" s="16"/>
      <c r="G35" s="16"/>
      <c r="H35" s="16"/>
      <c r="I35" s="24" t="s">
        <v>61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6"/>
      <c r="AF35" s="16"/>
      <c r="AJ35" s="6"/>
    </row>
    <row r="36" spans="1:36" ht="2.25" customHeight="1" x14ac:dyDescent="0.25">
      <c r="A36" s="16"/>
      <c r="B36" s="40"/>
      <c r="C36" s="24"/>
      <c r="D36" s="16"/>
      <c r="E36" s="16"/>
      <c r="F36" s="16"/>
      <c r="G36" s="16"/>
      <c r="H36" s="16"/>
      <c r="I36" s="2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J36" s="6"/>
    </row>
    <row r="37" spans="1:36" x14ac:dyDescent="0.25">
      <c r="A37" s="16"/>
      <c r="B37" s="40"/>
      <c r="C37" s="24" t="s">
        <v>139</v>
      </c>
      <c r="D37" s="16" t="s">
        <v>15</v>
      </c>
      <c r="E37" s="16"/>
      <c r="F37" s="16"/>
      <c r="G37" s="16"/>
      <c r="H37" s="16"/>
      <c r="I37" s="24" t="s">
        <v>61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6"/>
      <c r="AF37" s="16"/>
      <c r="AJ37" s="6"/>
    </row>
    <row r="38" spans="1:36" ht="2.25" customHeight="1" x14ac:dyDescent="0.25">
      <c r="A38" s="16"/>
      <c r="B38" s="40"/>
      <c r="C38" s="24"/>
      <c r="D38" s="16"/>
      <c r="E38" s="16"/>
      <c r="F38" s="16"/>
      <c r="G38" s="16"/>
      <c r="H38" s="16"/>
      <c r="I38" s="2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J38" s="6"/>
    </row>
    <row r="39" spans="1:36" x14ac:dyDescent="0.25">
      <c r="A39" s="16"/>
      <c r="B39" s="40"/>
      <c r="C39" s="24" t="s">
        <v>140</v>
      </c>
      <c r="D39" s="16" t="s">
        <v>16</v>
      </c>
      <c r="E39" s="16"/>
      <c r="F39" s="16"/>
      <c r="G39" s="16"/>
      <c r="H39" s="16"/>
      <c r="I39" s="24" t="s">
        <v>61</v>
      </c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6"/>
      <c r="AF39" s="16"/>
      <c r="AJ39" s="6"/>
    </row>
    <row r="40" spans="1:36" ht="2.25" customHeight="1" x14ac:dyDescent="0.25">
      <c r="A40" s="16"/>
      <c r="B40" s="40"/>
      <c r="C40" s="24"/>
      <c r="D40" s="16"/>
      <c r="E40" s="16"/>
      <c r="F40" s="16"/>
      <c r="G40" s="16"/>
      <c r="H40" s="16"/>
      <c r="I40" s="2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J40" s="6"/>
    </row>
    <row r="41" spans="1:36" x14ac:dyDescent="0.25">
      <c r="A41" s="16"/>
      <c r="B41" s="40"/>
      <c r="C41" s="24" t="s">
        <v>141</v>
      </c>
      <c r="D41" s="16" t="s">
        <v>17</v>
      </c>
      <c r="E41" s="16"/>
      <c r="F41" s="16"/>
      <c r="G41" s="16"/>
      <c r="H41" s="16"/>
      <c r="I41" s="24" t="s">
        <v>61</v>
      </c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"/>
      <c r="AF41" s="16"/>
      <c r="AJ41" s="6"/>
    </row>
    <row r="42" spans="1:36" ht="2.25" customHeight="1" x14ac:dyDescent="0.25">
      <c r="A42" s="16"/>
      <c r="B42" s="40"/>
      <c r="C42" s="24"/>
      <c r="D42" s="16"/>
      <c r="E42" s="16"/>
      <c r="F42" s="16"/>
      <c r="G42" s="16"/>
      <c r="H42" s="16"/>
      <c r="I42" s="2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J42" s="6"/>
    </row>
    <row r="43" spans="1:36" x14ac:dyDescent="0.25">
      <c r="A43" s="16"/>
      <c r="B43" s="40" t="s">
        <v>84</v>
      </c>
      <c r="C43" s="91" t="s">
        <v>145</v>
      </c>
      <c r="D43" s="16"/>
      <c r="E43" s="16"/>
      <c r="F43" s="16"/>
      <c r="G43" s="16"/>
      <c r="H43" s="16"/>
      <c r="I43" s="24" t="s">
        <v>61</v>
      </c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6"/>
      <c r="AF43" s="16"/>
      <c r="AJ43" s="6"/>
    </row>
    <row r="44" spans="1:36" ht="2.25" customHeight="1" x14ac:dyDescent="0.25">
      <c r="A44" s="16"/>
      <c r="B44" s="40"/>
      <c r="C44" s="16"/>
      <c r="D44" s="16"/>
      <c r="E44" s="16"/>
      <c r="F44" s="16"/>
      <c r="G44" s="16"/>
      <c r="H44" s="16"/>
      <c r="I44" s="2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J44" s="6"/>
    </row>
    <row r="45" spans="1:36" x14ac:dyDescent="0.25">
      <c r="A45" s="16"/>
      <c r="C45" s="40" t="s">
        <v>136</v>
      </c>
      <c r="D45" s="16" t="s">
        <v>12</v>
      </c>
      <c r="E45" s="16"/>
      <c r="F45" s="16"/>
      <c r="G45" s="16"/>
      <c r="H45" s="16"/>
      <c r="I45" s="24" t="s">
        <v>61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6"/>
      <c r="AF45" s="16"/>
      <c r="AJ45" s="6"/>
    </row>
    <row r="46" spans="1:36" ht="2.25" customHeight="1" x14ac:dyDescent="0.25">
      <c r="A46" s="16"/>
      <c r="B46" s="40"/>
      <c r="D46" s="16"/>
      <c r="E46" s="16"/>
      <c r="F46" s="16"/>
      <c r="G46" s="16"/>
      <c r="H46" s="16"/>
      <c r="I46" s="2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J46" s="6"/>
    </row>
    <row r="47" spans="1:36" x14ac:dyDescent="0.25">
      <c r="A47" s="16"/>
      <c r="B47" s="40"/>
      <c r="C47" s="24" t="s">
        <v>137</v>
      </c>
      <c r="D47" s="16" t="s">
        <v>13</v>
      </c>
      <c r="E47" s="16"/>
      <c r="F47" s="16"/>
      <c r="G47" s="16"/>
      <c r="H47" s="16"/>
      <c r="I47" s="24" t="s">
        <v>61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6"/>
      <c r="AF47" s="16"/>
      <c r="AJ47" s="6"/>
    </row>
    <row r="48" spans="1:36" ht="2.25" customHeight="1" x14ac:dyDescent="0.25">
      <c r="A48" s="16"/>
      <c r="B48" s="40"/>
      <c r="C48" s="24"/>
      <c r="D48" s="16"/>
      <c r="E48" s="16"/>
      <c r="F48" s="16"/>
      <c r="G48" s="16"/>
      <c r="H48" s="16"/>
      <c r="I48" s="2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J48" s="6"/>
    </row>
    <row r="49" spans="1:37" x14ac:dyDescent="0.25">
      <c r="A49" s="16"/>
      <c r="B49" s="40"/>
      <c r="C49" s="24" t="s">
        <v>138</v>
      </c>
      <c r="D49" s="16" t="s">
        <v>14</v>
      </c>
      <c r="E49" s="16"/>
      <c r="F49" s="16"/>
      <c r="G49" s="16"/>
      <c r="H49" s="16"/>
      <c r="I49" s="24" t="s">
        <v>61</v>
      </c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6"/>
      <c r="AF49" s="16"/>
      <c r="AJ49" s="6"/>
    </row>
    <row r="50" spans="1:37" ht="2.25" customHeight="1" x14ac:dyDescent="0.25">
      <c r="A50" s="16"/>
      <c r="B50" s="40"/>
      <c r="C50" s="24"/>
      <c r="D50" s="16"/>
      <c r="E50" s="16"/>
      <c r="F50" s="16"/>
      <c r="G50" s="16"/>
      <c r="H50" s="16"/>
      <c r="I50" s="2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J50" s="6"/>
    </row>
    <row r="51" spans="1:37" x14ac:dyDescent="0.25">
      <c r="A51" s="16"/>
      <c r="B51" s="40"/>
      <c r="C51" s="24" t="s">
        <v>139</v>
      </c>
      <c r="D51" s="16" t="s">
        <v>15</v>
      </c>
      <c r="E51" s="16"/>
      <c r="F51" s="16"/>
      <c r="G51" s="16"/>
      <c r="H51" s="16"/>
      <c r="I51" s="24" t="s">
        <v>61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6"/>
      <c r="AF51" s="16"/>
      <c r="AJ51" s="6"/>
    </row>
    <row r="52" spans="1:37" ht="2.25" customHeight="1" x14ac:dyDescent="0.25">
      <c r="A52" s="16"/>
      <c r="B52" s="40"/>
      <c r="D52" s="16"/>
      <c r="E52" s="16"/>
      <c r="F52" s="16"/>
      <c r="G52" s="16"/>
      <c r="H52" s="16"/>
      <c r="I52" s="2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J52" s="6"/>
    </row>
    <row r="53" spans="1:37" x14ac:dyDescent="0.25">
      <c r="A53" s="16"/>
      <c r="B53" s="40"/>
      <c r="C53" s="41" t="s">
        <v>140</v>
      </c>
      <c r="D53" s="16" t="s">
        <v>16</v>
      </c>
      <c r="E53" s="16"/>
      <c r="F53" s="16"/>
      <c r="G53" s="16"/>
      <c r="H53" s="16"/>
      <c r="I53" s="24" t="s">
        <v>61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6"/>
      <c r="AF53" s="16"/>
      <c r="AJ53" s="6"/>
    </row>
    <row r="54" spans="1:37" s="102" customFormat="1" ht="2.25" customHeight="1" x14ac:dyDescent="0.25">
      <c r="A54" s="69"/>
      <c r="B54" s="96"/>
      <c r="C54" s="97"/>
      <c r="D54" s="69"/>
      <c r="E54" s="69"/>
      <c r="F54" s="69"/>
      <c r="G54" s="69"/>
      <c r="H54" s="69"/>
      <c r="I54" s="98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9"/>
      <c r="AF54" s="69"/>
      <c r="AG54" s="99"/>
      <c r="AH54" s="100"/>
      <c r="AI54" s="101"/>
      <c r="AJ54" s="100"/>
      <c r="AK54" s="99"/>
    </row>
    <row r="55" spans="1:37" x14ac:dyDescent="0.25">
      <c r="A55" s="16"/>
      <c r="B55" s="40"/>
      <c r="C55" s="24" t="s">
        <v>141</v>
      </c>
      <c r="D55" s="16" t="s">
        <v>18</v>
      </c>
      <c r="E55" s="16"/>
      <c r="F55" s="16"/>
      <c r="G55" s="16"/>
      <c r="H55" s="16"/>
      <c r="I55" s="24" t="s">
        <v>61</v>
      </c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"/>
      <c r="AF55" s="16"/>
      <c r="AJ55" s="6"/>
    </row>
    <row r="56" spans="1:37" s="102" customFormat="1" ht="2.25" customHeight="1" x14ac:dyDescent="0.25">
      <c r="A56" s="69"/>
      <c r="B56" s="96"/>
      <c r="C56" s="98"/>
      <c r="D56" s="69"/>
      <c r="E56" s="69"/>
      <c r="F56" s="69"/>
      <c r="G56" s="69"/>
      <c r="H56" s="69"/>
      <c r="I56" s="98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9"/>
      <c r="AF56" s="69"/>
      <c r="AG56" s="99"/>
      <c r="AH56" s="100"/>
      <c r="AI56" s="101"/>
      <c r="AJ56" s="100"/>
      <c r="AK56" s="99"/>
    </row>
    <row r="57" spans="1:37" x14ac:dyDescent="0.25">
      <c r="A57" s="16"/>
      <c r="B57" s="16"/>
      <c r="C57" s="24" t="s">
        <v>142</v>
      </c>
      <c r="D57" s="16" t="s">
        <v>19</v>
      </c>
      <c r="E57" s="16"/>
      <c r="F57" s="16"/>
      <c r="G57" s="16"/>
      <c r="H57" s="16"/>
      <c r="I57" s="24" t="s">
        <v>61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"/>
      <c r="AF57" s="16"/>
      <c r="AJ57" s="6"/>
    </row>
    <row r="58" spans="1:37" x14ac:dyDescent="0.25">
      <c r="A58" s="16"/>
      <c r="B58" s="16"/>
      <c r="C58" s="2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J58" s="6"/>
    </row>
    <row r="59" spans="1:37" x14ac:dyDescent="0.25">
      <c r="A59" s="22" t="s">
        <v>66</v>
      </c>
      <c r="B59" s="92" t="s">
        <v>156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7" ht="2.25" customHeight="1" x14ac:dyDescent="0.25">
      <c r="A60" s="23"/>
      <c r="B60" s="2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7" ht="33.75" customHeight="1" x14ac:dyDescent="0.25">
      <c r="A61" s="16"/>
      <c r="B61" s="127" t="s">
        <v>134</v>
      </c>
      <c r="C61" s="128"/>
      <c r="D61" s="128"/>
      <c r="E61" s="128"/>
      <c r="F61" s="129"/>
      <c r="G61" s="123" t="s">
        <v>21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3" t="s">
        <v>119</v>
      </c>
      <c r="R61" s="125"/>
      <c r="S61" s="130" t="s">
        <v>22</v>
      </c>
      <c r="T61" s="130"/>
      <c r="U61" s="124" t="s">
        <v>23</v>
      </c>
      <c r="V61" s="124"/>
      <c r="W61" s="124"/>
      <c r="X61" s="124"/>
      <c r="Y61" s="124"/>
      <c r="Z61" s="124"/>
      <c r="AA61" s="124"/>
      <c r="AB61" s="124"/>
      <c r="AC61" s="124"/>
      <c r="AD61" s="125"/>
      <c r="AE61" s="3"/>
      <c r="AF61" s="16"/>
      <c r="AH61" s="8" t="s">
        <v>75</v>
      </c>
      <c r="AI61" s="11" t="s">
        <v>69</v>
      </c>
      <c r="AJ61" s="7" t="s">
        <v>70</v>
      </c>
    </row>
    <row r="62" spans="1:37" x14ac:dyDescent="0.25">
      <c r="A62" s="16"/>
      <c r="B62" s="163"/>
      <c r="C62" s="164"/>
      <c r="D62" s="164"/>
      <c r="E62" s="164"/>
      <c r="F62" s="165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73"/>
      <c r="R62" s="174"/>
      <c r="S62" s="170"/>
      <c r="T62" s="170"/>
      <c r="U62" s="164"/>
      <c r="V62" s="164"/>
      <c r="W62" s="164"/>
      <c r="X62" s="164"/>
      <c r="Y62" s="164"/>
      <c r="Z62" s="164"/>
      <c r="AA62" s="164"/>
      <c r="AB62" s="164"/>
      <c r="AC62" s="164"/>
      <c r="AD62" s="165"/>
      <c r="AE62" s="25"/>
      <c r="AF62" s="16"/>
      <c r="AH62" s="4" t="s">
        <v>169</v>
      </c>
      <c r="AI62" s="13" t="str">
        <f>AJ62</f>
        <v>False</v>
      </c>
      <c r="AJ62" s="38" t="str">
        <f>IF(AND(B62="S1/D4",Q62&gt;2.49,AH62="Relevan"),150,IF(AND(B62="S1/D4",Q62&gt;2.49,AH62="Tidak Relevan"),0,IF(AND(B62="S2",Q62&gt;2.99,AH62="Relevan"),175,IF(AND(B62="S2",Q62&gt;2.99,AH62="Tidak Relevan"),0,IF(AND(B62="S3",Q62&gt;3.49,AH62="Relevan"),200,IF(AND(B62="S3",Q62&gt;3.49,AH62="Tidak Relevan"),0,"False"))))))</f>
        <v>False</v>
      </c>
    </row>
    <row r="63" spans="1:37" ht="15.7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4" t="s">
        <v>74</v>
      </c>
      <c r="AI63" s="14">
        <f>SUM(AI62:AI62)</f>
        <v>0</v>
      </c>
    </row>
    <row r="64" spans="1:37" x14ac:dyDescent="0.25">
      <c r="A64" s="22" t="s">
        <v>64</v>
      </c>
      <c r="B64" s="26" t="s">
        <v>65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45" x14ac:dyDescent="0.25">
      <c r="A65" s="16"/>
      <c r="B65" s="3" t="s">
        <v>25</v>
      </c>
      <c r="C65" s="23" t="s">
        <v>157</v>
      </c>
      <c r="D65" s="23"/>
      <c r="E65" s="23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45" ht="3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45" ht="43.5" customHeight="1" x14ac:dyDescent="0.25">
      <c r="A67" s="16"/>
      <c r="B67" s="18" t="s">
        <v>20</v>
      </c>
      <c r="C67" s="123" t="s">
        <v>26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5"/>
      <c r="N67" s="123" t="s">
        <v>27</v>
      </c>
      <c r="O67" s="124"/>
      <c r="P67" s="125"/>
      <c r="Q67" s="130" t="s">
        <v>22</v>
      </c>
      <c r="R67" s="130"/>
      <c r="S67" s="127" t="s">
        <v>28</v>
      </c>
      <c r="T67" s="128"/>
      <c r="U67" s="128"/>
      <c r="V67" s="128"/>
      <c r="W67" s="128"/>
      <c r="X67" s="129"/>
      <c r="Y67" s="127" t="s">
        <v>85</v>
      </c>
      <c r="Z67" s="128"/>
      <c r="AA67" s="128"/>
      <c r="AB67" s="128"/>
      <c r="AC67" s="128"/>
      <c r="AD67" s="129"/>
      <c r="AE67" s="27"/>
      <c r="AF67" s="16"/>
      <c r="AH67" s="8" t="s">
        <v>75</v>
      </c>
      <c r="AI67" s="11" t="s">
        <v>69</v>
      </c>
      <c r="AJ67" s="9" t="s">
        <v>70</v>
      </c>
    </row>
    <row r="68" spans="1:45" x14ac:dyDescent="0.25">
      <c r="A68" s="16"/>
      <c r="B68" s="28">
        <v>1</v>
      </c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1"/>
      <c r="N68" s="171"/>
      <c r="O68" s="172"/>
      <c r="P68" s="62" t="s">
        <v>126</v>
      </c>
      <c r="Q68" s="133"/>
      <c r="R68" s="134"/>
      <c r="S68" s="147"/>
      <c r="T68" s="148"/>
      <c r="U68" s="148"/>
      <c r="V68" s="148"/>
      <c r="W68" s="148"/>
      <c r="X68" s="149"/>
      <c r="Y68" s="163"/>
      <c r="Z68" s="164"/>
      <c r="AA68" s="164"/>
      <c r="AB68" s="164"/>
      <c r="AC68" s="164"/>
      <c r="AD68" s="165"/>
      <c r="AE68" s="16"/>
      <c r="AF68" s="16"/>
      <c r="AH68" s="4"/>
      <c r="AI68" s="13" t="str">
        <f>AJ68</f>
        <v>False</v>
      </c>
      <c r="AJ68" s="38" t="str">
        <f>IF(AND(N68&gt;640,Y68="Internasional",AH68="Relevan"),60,IF(AND(N68&gt;640,Y68="Internasional",AH68="Tidak Relevan"),45,IF(AND(N68&gt;640,Y68="Nasional",AH68="Relevan"),50,IF(AND(N68&gt;640,Y68="Nasional",AH68="Tidak Relevan"),40,IF(AND(N68&gt;640,Y68="Provinsi",AH68="Relevan"),45,IF(AND(N68&gt;640,Y68="Provinsi",AH68="Tidak Relevan"),35,IF(AND(N68&gt;640,Y68="Kota/Kabupaten",AH68="Relevan"),40,IF(AND(N68&gt;640,Y68="Kota/Kabupaten",AH68="Tidak Relevan"),30,IF(AND(N68&gt;640,Y68="Kecamatan",AH68="Relevan"),35,IF(AND(N68&gt;640,Y68="Kecamatan",AH68="Tidak Relevan"),25,IF(AND(N68&gt;480,Y68="Internasional",AH68="Relevan"),55,IF(AND(N68&gt;480,Y68="Internasional",AH68="Tidak Relevan"),40,IF(AND(N68&gt;480,Y68="Nasional",AH68="Relevan"),45,IF(AND(N68&gt;480,Y68="Nasional",AH68="Tidak Relevan"),35,IF(AND(N68&gt;480,Y68="Provinsi",AH68="Relevan"),40,IF(AND(N68&gt;480,Y68="Provinsi",AH68="Tidak Relevan"),30,IF(AND(N68&gt;480,Y68="Kota/Kabupaten",AH68="Relevan"),35,IF(AND(N68&gt;480,Y68="Kota/Kabupaten",AH68="Tidak Relevan"),25,IF(AND(N68&gt;480,Y68="Kecamatan",AH68="Relevan"),30,IF(AND(N68&gt;480,Y68="Kecamatan",AH68="Tidak Relevan"),20,IF(AND(N68&gt;160,Y68="Internasional",AH68="Relevan"),45,IF(AND(N68&gt;160,Y68="Internasional",AH68="Tidak Relevan"),35,IF(AND(N68&gt;160,Y68="Nasional",AH68="Relevan"),40,IF(AND(N68&gt;160,Y68="Nasional",AH68="Tidak Relevan"),30,IF(AND(N68&gt;160,Y68="Provinsi",AH68="Relevan"),35,IF(AND(N68&gt;160,Y68="Provinsi",AH68="Tidak Relevan"),25,IF(AND(N68&gt;160,Y68="Kota/Kabupaten",AH68="Relevan"),30,IF(AND(N68&gt;160,Y68="Kota/Kabupaten",AH68="Tidak Relevan"),20,IF(AND(N68&gt;160,Y68="Kecamatan",AH68="Relevan"),25,IF(AND(N68&gt;160,Y68="Kecamatan",AH68="Tidak Relevan"),15,IF(AND(N68&gt;81,Y68="Internasional",AH68="Relevan"),40,IF(AND(N68&gt;80,Y68="Internasional",AH68="Tidak Relevan"),30,IF(AND(N68&gt;80,Y68="Nasional",AH68="Relevan"),35,IF(AND(N68&gt;80,Y68="Nasional",AH68="Tidak Relevan"),25,IF(AND(N68&gt;80,Y68="Provinsi",AH68="Relevan"),30,IF(AND(N68&gt;80,Y68="Provinsi",AH68="Tidak Relevan"),20,IF(AND(N68&gt;80,Y68="Kota/Kabupaten",AH68="Relevan"),25,IF(AND(N68&gt;80,Y68="Kota/Kabupaten",AH68="Tidak Relevan"),15,IF(AND(N68&gt;80,Y68="Kecamatan",AH68="Relevan"),20,IF(AND(N68&gt;80,Y68="Kecamatan",AH68="Tidak Relevan"),10,IF(AND(N68&gt;29,Y68="Internasional",AH68="Relevan"),35,IF(AND(N68&gt;29,Y68="Internasional",AH68="Tidak Relevan"),25,IF(AND(N68&gt;29,Y68="Nasional",AH68="Relevan"),30,IF(AND(N68&gt;29,Y68="Nasional",AH68="Tidak Relevan"),20,IF(AND(N68&gt;29,Y68="Provinsi",AH68="Relevan"),25,IF(AND(N68&gt;29,Y68="Provinsi",AH68="Tidak Relevan"),15,IF(AND(N68&gt;29,Y68="Kota/Kabupaten",AH68="Relevan"),20,IF(AND(N68&gt;29,Y68="Kota/Kabupaten",AH68="Tidak Relevan"),10,IF(AND(N68&gt;29,Y68="Kecamatan",AH68="Relevan"),15,IF(AND(N68&gt;29,Y68="Kecamatan",AH68="Tidak Relevan"),7,IF(AND(N68&gt;7,Y68="Internasional",AH68="Relevan"),30,IF(AND(N68&gt;7,Y68="Internasional",AH68="Tidak Relevan"),20,IF(AND(N68&gt;7,Y68="Nasional",AH68="Relevan"),25,IF(AND(N68&gt;7,Y68="Nasional",AH68="Tidak Relevan"),15,IF(AND(N68&gt;7,Y68="Provinsi",AH68="Relevan"),20,IF(AND(N68&gt;7,Y68="Provinsi",AH68="Tidak Relevan"),10,IF(AND(N68&gt;7,Y68="Kota/Kabupaten",AH68="Relevan"),15,IF(AND(N68&gt;7,Y68="Kota/Kabupaten",AH68="Tidak Relevan"),5,IF(AND(N68&gt;7,Y68="Kecamatan",AH68="Relevan"),10,IF(AND(N68&gt;7,Y68="Kecamatan",AH68="Tidak Relevan"),3,"False"))))))))))))))))))))))))))))))))))))))))))))))))))))))))))))</f>
        <v>False</v>
      </c>
    </row>
    <row r="69" spans="1:45" x14ac:dyDescent="0.25">
      <c r="A69" s="16"/>
      <c r="B69" s="28">
        <v>2</v>
      </c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1"/>
      <c r="N69" s="163"/>
      <c r="O69" s="164"/>
      <c r="P69" s="62" t="s">
        <v>126</v>
      </c>
      <c r="Q69" s="133"/>
      <c r="R69" s="134"/>
      <c r="S69" s="147"/>
      <c r="T69" s="148"/>
      <c r="U69" s="148"/>
      <c r="V69" s="148"/>
      <c r="W69" s="148"/>
      <c r="X69" s="149"/>
      <c r="Y69" s="163"/>
      <c r="Z69" s="164"/>
      <c r="AA69" s="164"/>
      <c r="AB69" s="164"/>
      <c r="AC69" s="164"/>
      <c r="AD69" s="165"/>
      <c r="AE69" s="16"/>
      <c r="AF69" s="16"/>
      <c r="AH69" s="4"/>
      <c r="AI69" s="13" t="str">
        <f>AJ69</f>
        <v>False</v>
      </c>
      <c r="AJ69" s="38" t="str">
        <f t="shared" ref="AJ69:AJ72" si="0">IF(AND(N69&gt;96,Y69="Internasional",AH69="Relevan"),60,IF(AND(N69&gt;96,Y69="Internasional",AH69="Tidak Relevan"),40,IF(AND(N69&gt;96,Y69="Nasional",AH69="Relevan"),50,IF(AND(N69&gt;96,Y69="Nasional",AH69="Tidak Relevan"),40,IF(AND(N69&gt;96,Y69="Provinsi",AH69="Relevan"),45,IF(AND(N69&gt;96,Y69="Provinsi",AH69="Tidak Relevan"),35,IF(AND(N69&gt;96,Y69="Kota/Kabupaten",AH69="Relevan"),40,IF(AND(N69&gt;96,Y69="Kota/Kabupaten",AH69="Tidak Relevan"),30,IF(AND(N69&gt;96,Y69="Kecamatan",AH69="Relevan"),35,IF(AND(N69&gt;96,Y69="Kecamatan",AH69="Tidak Relevan"),25,IF(AND(N69&gt;48,Y69="Internasional",AH69="Relevan"),55,IF(AND(N69&gt;48,Y69="Internasional",AH69="Tidak Relevan"),40,IF(AND(N69&gt;48,Y69="Nasional",AH69="Relevan"),45,IF(AND(N69&gt;48,Y69="Nasional",AH69="Tidak Relevan"),35,IF(AND(N69&gt;48,Y69="Provinsi",AH69="Relevan"),40,IF(AND(N69&gt;48,Y69="Provinsi",AH69="Tidak Relevan"),30,IF(AND(N69&gt;48,Y69="Kota/Kabupaten",AH69="Relevan"),35,IF(AND(N69&gt;48,Y69="Kota/Kabupaten",AH69="Tidak Relevan"),25,IF(AND(N69&gt;48,Y69="Kecamatan",AH69="Relevan"),30,IF(AND(N69&gt;48,Y69="Kecamatan",AH69="Tidak Relevan"),20,IF(AND(N69&gt;24,Y69="Internasional",AH69="Relevan"),50,IF(AND(N69&gt;24,Y69="Internasional",AH69="Tidak Relevan"),35,IF(AND(N69&gt;24,Y69="Nasional",AH69="Relevan"),40,IF(AND(N69&gt;24,Y69="Nasional",AH69="Tidak Relevan"),30,IF(AND(N69&gt;24,Y69="Provinsi",AH69="Relevan"),35,IF(AND(N69&gt;24,Y69="Provinsi",AH69="Tidak Relevan"),25,IF(AND(N69&gt;24,Y69="Kota/Kabupaten",AH69="Relevan"),30,IF(AND(N69&gt;24,Y69="Kota/Kabupaten",AH69="Tidak Relevan"),20,IF(AND(N69&gt;24,Y69="Kecamatan",AH69="Relevan"),25,IF(AND(N69&gt;24,Y69="Kecamatan",AH69="Tidak Relevan"),15,IF(AND(N69&gt;16,Y69="Internasional",AH69="Relevan"),40,IF(AND(N69&gt;16,Y69="Internasional",AH69="Tidak Relevan"),30,IF(AND(N69&gt;16,Y69="Nasional",AH69="Relevan"),35,IF(AND(N69&gt;16,Y69="Nasional",AH69="Tidak Relevan"),25,IF(AND(N69&gt;16,Y69="Provinsi",AH69="Relevan"),30,IF(AND(N69&gt;16,Y69="Provinsi",AH69="Tidak Relevan"),20,IF(AND(N69&gt;16,Y69="Kota/Kabupaten",AH69="Relevan"),25,IF(AND(N69&gt;16,Y69="Kota/Kabupaten",AH69="Tidak Relevan"),15,IF(AND(N69&gt;16,Y69="Kecamatan",AH69="Relevan"),20,IF(AND(N69&gt;16,Y69="Kecamatan",AH69="Tidak Relevan"),10,IF(AND(N69&gt;7,Y69="Internasional",AH69="Relevan"),35,IF(AND(N69&gt;7,Y69="Internasional",AH69="Tidak Relevan"),25,IF(AND(N69&gt;7,Y69="Nasional",AH69="Relevan"),30,IF(AND(N69&gt;7,Y69="Nasional",AH69="Tidak Relevan"),20,IF(AND(N69&gt;7,Y69="Provinsi",AH69="Relevan"),25,IF(AND(N69&gt;7,Y69="Provinsi",AH69="Tidak Relevan"),15,IF(AND(N69&gt;7,Y69="Kota/Kabupaten",AH69="Relevan"),20,IF(AND(N69&gt;7,Y69="Kota/Kabupaten",AH69="Tidak Relevan"),10,IF(AND(N69&gt;7,Y69="Kecamatan",AH69="Relevan"),15,IF(AND(N69&gt;7,Y69="Kecamatan",AH69="Tidak Relevan"),7,IF(AND(N69&gt;4,Y69="Internasional",AH69="Relevan"),30,IF(AND(N69&gt;4,Y69="Internasional",AH69="Tidak Relevan"),20,IF(AND(N69&gt;4,Y69="Nasional",AH69="Relevan"),25,IF(AND(N69&gt;4,Y69="Nasional",AH69="Tidak Relevan"),15,IF(AND(N69&gt;4,Y69="Provinsi",AH69="Relevan"),20,IF(AND(N69&gt;4,Y69="Provinsi",AH69="Tidak Relevan"),10,IF(AND(N69&gt;4,Y69="Kota/Kabupaten",AH69="Relevan"),15,IF(AND(N69&gt;4,Y69="Kota/Kabupaten",AH69="Tidak Relevan"),5,IF(AND(N69&gt;4,Y69="Kecamatan",AH69="Relevan"),10,IF(AND(N69&gt;4,Y69="Kecamatan",AH69="Tidak Relevan"),3,"False"))))))))))))))))))))))))))))))))))))))))))))))))))))))))))))</f>
        <v>False</v>
      </c>
    </row>
    <row r="70" spans="1:45" x14ac:dyDescent="0.25">
      <c r="A70" s="16"/>
      <c r="B70" s="28">
        <v>3</v>
      </c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63"/>
      <c r="O70" s="164"/>
      <c r="P70" s="62" t="s">
        <v>126</v>
      </c>
      <c r="Q70" s="133"/>
      <c r="R70" s="134"/>
      <c r="S70" s="147"/>
      <c r="T70" s="148"/>
      <c r="U70" s="148"/>
      <c r="V70" s="148"/>
      <c r="W70" s="148"/>
      <c r="X70" s="149"/>
      <c r="Y70" s="163"/>
      <c r="Z70" s="164"/>
      <c r="AA70" s="164"/>
      <c r="AB70" s="164"/>
      <c r="AC70" s="164"/>
      <c r="AD70" s="165"/>
      <c r="AE70" s="16"/>
      <c r="AF70" s="16"/>
      <c r="AH70" s="4"/>
      <c r="AI70" s="13" t="str">
        <f t="shared" ref="AI70:AI72" si="1">AJ70</f>
        <v>False</v>
      </c>
      <c r="AJ70" s="38" t="str">
        <f t="shared" si="0"/>
        <v>False</v>
      </c>
    </row>
    <row r="71" spans="1:45" x14ac:dyDescent="0.25">
      <c r="A71" s="16"/>
      <c r="B71" s="28">
        <v>4</v>
      </c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1"/>
      <c r="N71" s="163"/>
      <c r="O71" s="164"/>
      <c r="P71" s="62" t="s">
        <v>126</v>
      </c>
      <c r="Q71" s="133"/>
      <c r="R71" s="134"/>
      <c r="S71" s="147"/>
      <c r="T71" s="148"/>
      <c r="U71" s="148"/>
      <c r="V71" s="148"/>
      <c r="W71" s="148"/>
      <c r="X71" s="149"/>
      <c r="Y71" s="163"/>
      <c r="Z71" s="164"/>
      <c r="AA71" s="164"/>
      <c r="AB71" s="164"/>
      <c r="AC71" s="164"/>
      <c r="AD71" s="165"/>
      <c r="AE71" s="16"/>
      <c r="AF71" s="16"/>
      <c r="AH71" s="4"/>
      <c r="AI71" s="13" t="str">
        <f t="shared" si="1"/>
        <v>False</v>
      </c>
      <c r="AJ71" s="38" t="str">
        <f t="shared" si="0"/>
        <v>False</v>
      </c>
    </row>
    <row r="72" spans="1:45" x14ac:dyDescent="0.25">
      <c r="A72" s="16"/>
      <c r="B72" s="28">
        <v>5</v>
      </c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1"/>
      <c r="N72" s="163"/>
      <c r="O72" s="164"/>
      <c r="P72" s="62" t="s">
        <v>126</v>
      </c>
      <c r="Q72" s="133"/>
      <c r="R72" s="134"/>
      <c r="S72" s="147"/>
      <c r="T72" s="148"/>
      <c r="U72" s="148"/>
      <c r="V72" s="148"/>
      <c r="W72" s="148"/>
      <c r="X72" s="149"/>
      <c r="Y72" s="163"/>
      <c r="Z72" s="164"/>
      <c r="AA72" s="164"/>
      <c r="AB72" s="164"/>
      <c r="AC72" s="164"/>
      <c r="AD72" s="165"/>
      <c r="AE72" s="16"/>
      <c r="AF72" s="16"/>
      <c r="AH72" s="4"/>
      <c r="AI72" s="13" t="str">
        <f t="shared" si="1"/>
        <v>False</v>
      </c>
      <c r="AJ72" s="38" t="str">
        <f t="shared" si="0"/>
        <v>False</v>
      </c>
    </row>
    <row r="73" spans="1:45" ht="15.7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H73" s="14" t="s">
        <v>74</v>
      </c>
      <c r="AI73" s="14">
        <f>SUM(AI68:AI72)</f>
        <v>0</v>
      </c>
    </row>
    <row r="74" spans="1:45" x14ac:dyDescent="0.25">
      <c r="A74" s="16"/>
      <c r="B74" s="22" t="s">
        <v>30</v>
      </c>
      <c r="C74" s="23" t="s">
        <v>160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45" ht="2.2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45" ht="44.25" customHeight="1" x14ac:dyDescent="0.25">
      <c r="A76" s="16"/>
      <c r="B76" s="18" t="s">
        <v>20</v>
      </c>
      <c r="C76" s="123" t="s">
        <v>31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5"/>
      <c r="R76" s="127" t="s">
        <v>167</v>
      </c>
      <c r="S76" s="128"/>
      <c r="T76" s="128"/>
      <c r="U76" s="128"/>
      <c r="V76" s="129"/>
      <c r="W76" s="130" t="s">
        <v>22</v>
      </c>
      <c r="X76" s="130"/>
      <c r="Y76" s="138" t="s">
        <v>29</v>
      </c>
      <c r="Z76" s="138"/>
      <c r="AA76" s="138"/>
      <c r="AB76" s="138"/>
      <c r="AC76" s="138"/>
      <c r="AD76" s="138"/>
      <c r="AE76" s="16"/>
      <c r="AF76" s="16"/>
      <c r="AH76" s="8" t="s">
        <v>75</v>
      </c>
      <c r="AI76" s="11" t="s">
        <v>69</v>
      </c>
      <c r="AJ76" s="9" t="s">
        <v>70</v>
      </c>
      <c r="AM76" s="16"/>
      <c r="AN76" s="16"/>
      <c r="AO76" s="16"/>
      <c r="AP76" s="16"/>
      <c r="AQ76" s="16"/>
      <c r="AR76" s="16"/>
      <c r="AS76" s="16"/>
    </row>
    <row r="77" spans="1:45" ht="15" customHeight="1" x14ac:dyDescent="0.25">
      <c r="A77" s="16"/>
      <c r="B77" s="10">
        <v>1</v>
      </c>
      <c r="C77" s="114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6"/>
      <c r="R77" s="104"/>
      <c r="S77" s="105"/>
      <c r="T77" s="105"/>
      <c r="U77" s="105"/>
      <c r="V77" s="106"/>
      <c r="W77" s="133"/>
      <c r="X77" s="134"/>
      <c r="Y77" s="105"/>
      <c r="Z77" s="105"/>
      <c r="AA77" s="105"/>
      <c r="AB77" s="105"/>
      <c r="AC77" s="105"/>
      <c r="AD77" s="106"/>
      <c r="AE77" s="16"/>
      <c r="AF77" s="16"/>
      <c r="AH77" s="4"/>
      <c r="AI77" s="13" t="str">
        <f>AJ77</f>
        <v>False</v>
      </c>
      <c r="AJ77" s="10" t="str">
        <f>IF(AND(R77="Pemakalah",Y77="Internasional",AH77="Relevan"),60,IF(AND(R77="Pemakalah",Y77="Internasional",AH77="Tidak Relevan"),45,IF(AND(R77="Pemakalah",Y77="Internasional",AH77="Tidak Valid"),0,IF(AND(R77="Pemakalah",Y77="Nasional",AH77="Relevan"),50,IF(AND(R77="Pemakalah",Y77="Nasional",AH77="Tidak Relevan"),40,IF(AND(R77="Pemakalah",Y77="Nasional",AH77="Tidak Valid"),0,IF(AND(R77="Pemakalah",Y77="Provinsi",AH77="Relevan"),45,IF(AND(R77="Pemakalah",Y77="Provinsi",AH77="Tidak Relevan"),35,IF(AND(R77="Pemakalah",Y77="Provinsi",AH77="Tidak Valid"),0,IF(AND(R77="Pemakalah",Y77="Kota/Kabupaten",AH77="Relevan"),40,IF(AND(R77="Pemakalah",Y77="Kota/Kabupaten",AH77="Tidak Relevan"),30,IF(AND(R77="Pemakalah",Y77="Kota/Kabupaten",AH77="Tidak Valid"),0,IF(AND(R77="Pemakalah",Y77="Kecamatan",AH77="Relevan"),35,IF(AND(R77="Pemakalah",Y77="Kecamatan",AH77="Tidak Relevan"),25,IF(AND(R77="Pemakalah",Y77="Kecamatan",AH77="Tidak Valid"),0,IF(AND(R77="Peserta",Y77="Internasional",AH77="Relevan"),45,IF(AND(R77="Peserta",Y77="Internasional",AH77="Tidak Relevan"),35,IF(AND(R77="Peserta",Y77="Internasional",AH77="Tidak Valid"),0,IF(AND(R77="Peserta",Y77="Nasional",AH77="Relevan"),40,IF(AND(R77="Peserta",Y77="Nasional",AH77="Tidak Relevan"),30,IF(AND(R77="Peserta",Y77="Nasional",AH77="Tidak Valid"),0,IF(AND(R77="Peserta",Y77="Provinsi",AH77="Relevan"),35,IF(AND(R77="Peserta",Y77="Provinsi",AH77="Tidak Relevan"),25,IF(AND(R77="Peserta",Y77="Provinsi",AH77="Tidak Valid"),0,IF(AND(R77="Peserta",Y77="Kota/Kabupaten",AH77="Relevan"),30,IF(AND(R77="Peserta",Y77="Kota/Kabupaten",AH77="Tidak Relevan"),20,IF(AND(R77="Peserta",Y77="Kota/Kabupaten",AH77="Tidak Valid"),0,IF(AND(R77="Peserta",Y77="Kecamatan",AH77="Relevan"),25,IF(AND(R77="Peserta",Y77="Kecamatan",AH77="Tidak Relevan"),15,IF(AND(R77="Peserta",Y77="Kecamatan",AH77="Tidak Valid"),0,"False"))))))))))))))))))))))))))))))</f>
        <v>False</v>
      </c>
      <c r="AM77" s="16"/>
      <c r="AN77" s="16"/>
      <c r="AO77" s="16"/>
      <c r="AP77" s="16"/>
      <c r="AQ77" s="16"/>
      <c r="AR77" s="16"/>
      <c r="AS77" s="16"/>
    </row>
    <row r="78" spans="1:45" x14ac:dyDescent="0.25">
      <c r="A78" s="16"/>
      <c r="B78" s="10">
        <v>2</v>
      </c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6"/>
      <c r="R78" s="104"/>
      <c r="S78" s="105"/>
      <c r="T78" s="105"/>
      <c r="U78" s="105"/>
      <c r="V78" s="106"/>
      <c r="W78" s="133"/>
      <c r="X78" s="134"/>
      <c r="Y78" s="105"/>
      <c r="Z78" s="105"/>
      <c r="AA78" s="105"/>
      <c r="AB78" s="105"/>
      <c r="AC78" s="105"/>
      <c r="AD78" s="106"/>
      <c r="AE78" s="16"/>
      <c r="AF78" s="16"/>
      <c r="AH78" s="4"/>
      <c r="AI78" s="13" t="str">
        <f t="shared" ref="AI78:AI81" si="2">AJ78</f>
        <v>False</v>
      </c>
      <c r="AJ78" s="38" t="str">
        <f t="shared" ref="AJ78:AJ81" si="3">IF(AND(R78="Pemakalah",Y78="Internasional",AH78="Relevan"),60,IF(AND(R78="Pemakalah",Y78="Internasional",AH78="Tidak Relevan"),45,IF(AND(R78="Pemakalah",Y78="Internasional",AH78="Tidak Valid"),0,IF(AND(R78="Pemakalah",Y78="Nasional",AH78="Relevan"),50,IF(AND(R78="Pemakalah",Y78="Nasional",AH78="Tidak Relevan"),40,IF(AND(R78="Pemakalah",Y78="Nasional",AH78="Tidak Valid"),0,IF(AND(R78="Pemakalah",Y78="Provinsi",AH78="Relevan"),45,IF(AND(R78="Pemakalah",Y78="Provinsi",AH78="Tidak Relevan"),35,IF(AND(R78="Pemakalah",Y78="Provinsi",AH78="Tidak Valid"),0,IF(AND(R78="Pemakalah",Y78="Kota/Kabupaten",AH78="Relevan"),40,IF(AND(R78="Pemakalah",Y78="Kota/Kabupaten",AH78="Tidak Relevan"),30,IF(AND(R78="Pemakalah",Y78="Kota/Kabupaten",AH78="Tidak Valid"),0,IF(AND(R78="Pemakalah",Y78="Kecamatan",AH78="Relevan"),35,IF(AND(R78="Pemakalah",Y78="Kecamatan",AH78="Tidak Relevan"),25,IF(AND(R78="Pemakalah",Y78="Kecamatan",AH78="Tidak Valid"),0,IF(AND(R78="Peserta",Y78="Internasional",AH78="Relevan"),45,IF(AND(R78="Peserta",Y78="Internasional",AH78="Tidak Relevan"),35,IF(AND(R78="Peserta",Y78="Internasional",AH78="Tidak Valid"),0,IF(AND(R78="Peserta",Y78="Nasional",AH78="Relevan"),40,IF(AND(R78="Peserta",Y78="Nasional",AH78="Tidak Relevan"),30,IF(AND(R78="Peserta",Y78="Nasional",AH78="Tidak Valid"),0,IF(AND(R78="Peserta",Y78="Provinsi",AH78="Relevan"),35,IF(AND(R78="Peserta",Y78="Provinsi",AH78="Tidak Relevan"),25,IF(AND(R78="Peserta",Y78="Provinsi",AH78="Tidak Valid"),0,IF(AND(R78="Peserta",Y78="Kota/Kabupaten",AH78="Relevan"),30,IF(AND(R78="Peserta",Y78="Kota/Kabupaten",AH78="Tidak Relevan"),20,IF(AND(R78="Peserta",Y78="Kota/Kabupaten",AH78="Tidak Valid"),0,IF(AND(R78="Peserta",Y78="Kecamatan",AH78="Relevan"),25,IF(AND(R78="Peserta",Y78="Kecamatan",AH78="Tidak Relevan"),15,IF(AND(R78="Peserta",Y78="Kecamatan",AH78="Tidak Valid"),0,"False"))))))))))))))))))))))))))))))</f>
        <v>False</v>
      </c>
      <c r="AM78" s="94"/>
      <c r="AN78" s="16"/>
      <c r="AO78" s="16"/>
      <c r="AP78" s="16"/>
      <c r="AQ78" s="16"/>
      <c r="AR78" s="16"/>
      <c r="AS78" s="16"/>
    </row>
    <row r="79" spans="1:45" x14ac:dyDescent="0.25">
      <c r="A79" s="16"/>
      <c r="B79" s="10">
        <v>3</v>
      </c>
      <c r="C79" s="114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6"/>
      <c r="R79" s="104"/>
      <c r="S79" s="105"/>
      <c r="T79" s="105"/>
      <c r="U79" s="105"/>
      <c r="V79" s="106"/>
      <c r="W79" s="133"/>
      <c r="X79" s="134"/>
      <c r="Y79" s="105"/>
      <c r="Z79" s="105"/>
      <c r="AA79" s="105"/>
      <c r="AB79" s="105"/>
      <c r="AC79" s="105"/>
      <c r="AD79" s="106"/>
      <c r="AE79" s="16"/>
      <c r="AF79" s="16"/>
      <c r="AH79" s="4"/>
      <c r="AI79" s="13" t="str">
        <f t="shared" si="2"/>
        <v>False</v>
      </c>
      <c r="AJ79" s="38" t="str">
        <f t="shared" si="3"/>
        <v>False</v>
      </c>
      <c r="AM79" s="16"/>
      <c r="AN79" s="16"/>
      <c r="AO79" s="16"/>
      <c r="AP79" s="16"/>
      <c r="AQ79" s="16"/>
      <c r="AR79" s="16"/>
      <c r="AS79" s="16"/>
    </row>
    <row r="80" spans="1:45" x14ac:dyDescent="0.25">
      <c r="A80" s="16"/>
      <c r="B80" s="10">
        <v>4</v>
      </c>
      <c r="C80" s="114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6"/>
      <c r="R80" s="104"/>
      <c r="S80" s="105"/>
      <c r="T80" s="105"/>
      <c r="U80" s="105"/>
      <c r="V80" s="106"/>
      <c r="W80" s="133"/>
      <c r="X80" s="134"/>
      <c r="Y80" s="105"/>
      <c r="Z80" s="105"/>
      <c r="AA80" s="105"/>
      <c r="AB80" s="105"/>
      <c r="AC80" s="105"/>
      <c r="AD80" s="106"/>
      <c r="AE80" s="16"/>
      <c r="AF80" s="16"/>
      <c r="AH80" s="4"/>
      <c r="AI80" s="13" t="str">
        <f t="shared" si="2"/>
        <v>False</v>
      </c>
      <c r="AJ80" s="38" t="str">
        <f t="shared" si="3"/>
        <v>False</v>
      </c>
      <c r="AM80" s="16"/>
      <c r="AN80" s="16"/>
      <c r="AO80" s="16"/>
      <c r="AP80" s="16"/>
      <c r="AQ80" s="16"/>
      <c r="AR80" s="16"/>
      <c r="AS80" s="16"/>
    </row>
    <row r="81" spans="1:36" x14ac:dyDescent="0.25">
      <c r="A81" s="16"/>
      <c r="B81" s="10">
        <v>5</v>
      </c>
      <c r="C81" s="114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6"/>
      <c r="R81" s="104"/>
      <c r="S81" s="105"/>
      <c r="T81" s="105"/>
      <c r="U81" s="105"/>
      <c r="V81" s="106"/>
      <c r="W81" s="133"/>
      <c r="X81" s="134"/>
      <c r="Y81" s="105"/>
      <c r="Z81" s="105"/>
      <c r="AA81" s="105"/>
      <c r="AB81" s="105"/>
      <c r="AC81" s="105"/>
      <c r="AD81" s="106"/>
      <c r="AE81" s="16"/>
      <c r="AF81" s="16"/>
      <c r="AH81" s="4"/>
      <c r="AI81" s="13" t="str">
        <f t="shared" si="2"/>
        <v>False</v>
      </c>
      <c r="AJ81" s="38" t="str">
        <f t="shared" si="3"/>
        <v>False</v>
      </c>
    </row>
    <row r="82" spans="1:36" ht="15.7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4" t="s">
        <v>74</v>
      </c>
      <c r="AI82" s="14">
        <f>SUM(AI77:AI81)</f>
        <v>0</v>
      </c>
    </row>
    <row r="83" spans="1:36" ht="15.75" x14ac:dyDescent="0.25">
      <c r="A83" s="16"/>
      <c r="B83" s="58" t="s">
        <v>32</v>
      </c>
      <c r="C83" s="23" t="s">
        <v>161</v>
      </c>
      <c r="D83" s="23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39"/>
      <c r="AI83" s="39"/>
    </row>
    <row r="84" spans="1:36" ht="30.75" customHeight="1" x14ac:dyDescent="0.25">
      <c r="A84" s="16"/>
      <c r="B84" s="57" t="s">
        <v>20</v>
      </c>
      <c r="C84" s="123" t="s">
        <v>121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5"/>
      <c r="O84" s="127" t="s">
        <v>122</v>
      </c>
      <c r="P84" s="128"/>
      <c r="Q84" s="129"/>
      <c r="R84" s="123" t="s">
        <v>28</v>
      </c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5"/>
      <c r="AE84" s="16"/>
      <c r="AF84" s="16"/>
      <c r="AH84" s="8" t="s">
        <v>75</v>
      </c>
      <c r="AI84" s="11" t="s">
        <v>69</v>
      </c>
      <c r="AJ84" s="9" t="s">
        <v>70</v>
      </c>
    </row>
    <row r="85" spans="1:36" x14ac:dyDescent="0.25">
      <c r="A85" s="16"/>
      <c r="B85" s="35">
        <v>1</v>
      </c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1"/>
      <c r="O85" s="61"/>
      <c r="P85" s="112" t="s">
        <v>127</v>
      </c>
      <c r="Q85" s="113"/>
      <c r="R85" s="139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1"/>
      <c r="AE85" s="16"/>
      <c r="AF85" s="16"/>
      <c r="AH85" s="4"/>
      <c r="AI85" s="13" t="str">
        <f>AJ85</f>
        <v>False</v>
      </c>
      <c r="AJ85" s="38" t="str">
        <f>IF(AND(O85&gt;30,AH85="Valid"),40,IF(AND(O85&gt;30,AH85="Tidak Valid"),0,IF(AND(O85&gt;24,AH85="Valid"),35,IF(AND(O85&gt;24,AH85="Tidak Valid"),0,IF(AND(O85&gt;18,AH85="Valid"),30,IF(AND(O85&gt;18,AH85="Tidak Valid"),0,IF(AND(O85&gt;12,AH85="Valid"),25,IF(AND(O85&gt;12,AH85="Tidak Valid"),0,IF(AND(O85&gt;6,AH85="Valid"),20,IF(AND(O85&gt;6,AH85="Tidak Valid"),0,IF(AND(O85&gt;0,AH85="Valid"),15,IF(AND(O85&gt;0,AH85="Tidak Valid"),0,"False"))))))))))))</f>
        <v>False</v>
      </c>
    </row>
    <row r="86" spans="1:36" x14ac:dyDescent="0.25">
      <c r="A86" s="16"/>
      <c r="B86" s="35">
        <v>2</v>
      </c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61"/>
      <c r="P86" s="112" t="s">
        <v>127</v>
      </c>
      <c r="Q86" s="113"/>
      <c r="R86" s="139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1"/>
      <c r="AE86" s="16"/>
      <c r="AF86" s="16"/>
      <c r="AH86" s="4"/>
      <c r="AI86" s="13" t="str">
        <f t="shared" ref="AI86:AI89" si="4">AJ86</f>
        <v>False</v>
      </c>
      <c r="AJ86" s="38" t="str">
        <f t="shared" ref="AJ86:AJ89" si="5">IF(AND(O86&gt;30,AH86="Valid"),40,IF(AND(O86&gt;30,AH86="Tidak Valid"),0,IF(AND(O86&gt;24,AH86="Valid"),35,IF(AND(O86&gt;24,AH86="Tidak Valid"),0,IF(AND(O86&gt;18,AH86="Valid"),30,IF(AND(O86&gt;18,AH86="Tidak Valid"),0,IF(AND(O86&gt;12,AH86="Valid"),25,IF(AND(O86&gt;12,AH86="Tidak Valid"),0,IF(AND(O86&gt;6,AH86="Valid"),20,IF(AND(O86&gt;6,AH86="Tidak Valid"),0,IF(AND(O86&gt;0,AH86="Valid"),15,IF(AND(O86&gt;0,AH86="Tidak Valid"),0,"False"))))))))))))</f>
        <v>False</v>
      </c>
    </row>
    <row r="87" spans="1:36" x14ac:dyDescent="0.25">
      <c r="A87" s="16"/>
      <c r="B87" s="35">
        <v>3</v>
      </c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  <c r="O87" s="61"/>
      <c r="P87" s="112" t="s">
        <v>127</v>
      </c>
      <c r="Q87" s="113"/>
      <c r="R87" s="139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1"/>
      <c r="AE87" s="16"/>
      <c r="AF87" s="16"/>
      <c r="AH87" s="4"/>
      <c r="AI87" s="13" t="str">
        <f t="shared" si="4"/>
        <v>False</v>
      </c>
      <c r="AJ87" s="38" t="str">
        <f t="shared" si="5"/>
        <v>False</v>
      </c>
    </row>
    <row r="88" spans="1:36" x14ac:dyDescent="0.25">
      <c r="A88" s="16"/>
      <c r="B88" s="35">
        <v>4</v>
      </c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  <c r="O88" s="61"/>
      <c r="P88" s="112" t="s">
        <v>127</v>
      </c>
      <c r="Q88" s="113"/>
      <c r="R88" s="139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1"/>
      <c r="AE88" s="16"/>
      <c r="AF88" s="16"/>
      <c r="AH88" s="4"/>
      <c r="AI88" s="13" t="str">
        <f t="shared" si="4"/>
        <v>False</v>
      </c>
      <c r="AJ88" s="38" t="str">
        <f t="shared" si="5"/>
        <v>False</v>
      </c>
    </row>
    <row r="89" spans="1:36" x14ac:dyDescent="0.25">
      <c r="A89" s="16"/>
      <c r="B89" s="35">
        <v>5</v>
      </c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  <c r="O89" s="61"/>
      <c r="P89" s="112" t="s">
        <v>127</v>
      </c>
      <c r="Q89" s="113"/>
      <c r="R89" s="139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1"/>
      <c r="AE89" s="16"/>
      <c r="AF89" s="16"/>
      <c r="AH89" s="4"/>
      <c r="AI89" s="13" t="str">
        <f t="shared" si="4"/>
        <v>False</v>
      </c>
      <c r="AJ89" s="38" t="str">
        <f t="shared" si="5"/>
        <v>False</v>
      </c>
    </row>
    <row r="90" spans="1:36" ht="15.75" x14ac:dyDescent="0.25">
      <c r="A90" s="16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6"/>
      <c r="Q90" s="66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16"/>
      <c r="AF90" s="16"/>
      <c r="AH90" s="14" t="s">
        <v>74</v>
      </c>
      <c r="AI90" s="14">
        <f>SUM(AI85:AI89)</f>
        <v>0</v>
      </c>
    </row>
    <row r="91" spans="1:36" ht="15.75" x14ac:dyDescent="0.25">
      <c r="A91" s="16"/>
      <c r="B91" s="58" t="s">
        <v>128</v>
      </c>
      <c r="C91" s="23" t="s">
        <v>162</v>
      </c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39"/>
      <c r="AI91" s="39"/>
    </row>
    <row r="92" spans="1:36" ht="30.75" customHeight="1" x14ac:dyDescent="0.25">
      <c r="A92" s="16"/>
      <c r="B92" s="57" t="s">
        <v>20</v>
      </c>
      <c r="C92" s="123" t="s">
        <v>121</v>
      </c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7" t="s">
        <v>122</v>
      </c>
      <c r="P92" s="128"/>
      <c r="Q92" s="129"/>
      <c r="R92" s="123" t="s">
        <v>28</v>
      </c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5"/>
      <c r="AE92" s="16"/>
      <c r="AF92" s="16"/>
      <c r="AH92" s="8" t="s">
        <v>75</v>
      </c>
      <c r="AI92" s="11" t="s">
        <v>69</v>
      </c>
      <c r="AJ92" s="9" t="s">
        <v>70</v>
      </c>
    </row>
    <row r="93" spans="1:36" x14ac:dyDescent="0.25">
      <c r="A93" s="16"/>
      <c r="B93" s="35">
        <v>1</v>
      </c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1"/>
      <c r="O93" s="61"/>
      <c r="P93" s="112" t="s">
        <v>127</v>
      </c>
      <c r="Q93" s="113"/>
      <c r="R93" s="139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1"/>
      <c r="AE93" s="16"/>
      <c r="AF93" s="16"/>
      <c r="AH93" s="4"/>
      <c r="AI93" s="13" t="str">
        <f>AJ93</f>
        <v>False</v>
      </c>
      <c r="AJ93" s="38" t="str">
        <f>IF(AND(O93&gt;30,AH93="Valid"),40,IF(AND(O93&gt;30,AH93="Tidak Valid"),0,IF(AND(O93&gt;24,AH93="Valid"),35,IF(AND(O93&gt;24,AH93="Tidak Valid"),0,IF(AND(O93&gt;18,AH93="Valid"),30,IF(AND(O93&gt;18,AH93="Tidak Valid"),0,IF(AND(O93&gt;12,AH93="Valid"),25,IF(AND(O93&gt;12,AH93="Tidak Valid"),0,IF(AND(O93&gt;6,AH93="Valid"),20,IF(AND(O93&gt;6,AH93="Tidak Valid"),0,IF(AND(O93&gt;0,AH93="Valid"),15,IF(AND(O93&gt;0,AH93="Tidak Valid"),0,"False"))))))))))))</f>
        <v>False</v>
      </c>
    </row>
    <row r="94" spans="1:36" x14ac:dyDescent="0.25">
      <c r="A94" s="16"/>
      <c r="B94" s="35">
        <v>2</v>
      </c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1"/>
      <c r="O94" s="61"/>
      <c r="P94" s="112" t="s">
        <v>127</v>
      </c>
      <c r="Q94" s="113"/>
      <c r="R94" s="139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1"/>
      <c r="AE94" s="16"/>
      <c r="AF94" s="16"/>
      <c r="AH94" s="4"/>
      <c r="AI94" s="13" t="str">
        <f t="shared" ref="AI94:AI97" si="6">AJ94</f>
        <v>False</v>
      </c>
      <c r="AJ94" s="38" t="str">
        <f t="shared" ref="AJ94:AJ97" si="7">IF(AND(O94&gt;30,AH94="Valid"),40,IF(AND(O94&gt;30,AH94="Tidak Valid"),0,IF(AND(O94&gt;24,AH94="Valid"),35,IF(AND(O94&gt;24,AH94="Tidak Valid"),0,IF(AND(O94&gt;18,AH94="Valid"),30,IF(AND(O94&gt;18,AH94="Tidak Valid"),0,IF(AND(O94&gt;12,AH94="Valid"),25,IF(AND(O94&gt;12,AH94="Tidak Valid"),0,IF(AND(O94&gt;6,AH94="Valid"),20,IF(AND(O94&gt;6,AH94="Tidak Valid"),0,IF(AND(O94&gt;0,AH94="Valid"),15,IF(AND(O94&gt;0,AH94="Tidak Valid"),0,"False"))))))))))))</f>
        <v>False</v>
      </c>
    </row>
    <row r="95" spans="1:36" x14ac:dyDescent="0.25">
      <c r="A95" s="16"/>
      <c r="B95" s="35">
        <v>3</v>
      </c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1"/>
      <c r="O95" s="61"/>
      <c r="P95" s="112" t="s">
        <v>127</v>
      </c>
      <c r="Q95" s="113"/>
      <c r="R95" s="139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1"/>
      <c r="AE95" s="16"/>
      <c r="AF95" s="16"/>
      <c r="AH95" s="4"/>
      <c r="AI95" s="13" t="str">
        <f t="shared" si="6"/>
        <v>False</v>
      </c>
      <c r="AJ95" s="38" t="str">
        <f t="shared" si="7"/>
        <v>False</v>
      </c>
    </row>
    <row r="96" spans="1:36" x14ac:dyDescent="0.25">
      <c r="A96" s="16"/>
      <c r="B96" s="35">
        <v>4</v>
      </c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61"/>
      <c r="P96" s="112" t="s">
        <v>127</v>
      </c>
      <c r="Q96" s="113"/>
      <c r="R96" s="139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1"/>
      <c r="AE96" s="16"/>
      <c r="AF96" s="16"/>
      <c r="AH96" s="4"/>
      <c r="AI96" s="13" t="str">
        <f t="shared" si="6"/>
        <v>False</v>
      </c>
      <c r="AJ96" s="38" t="str">
        <f t="shared" si="7"/>
        <v>False</v>
      </c>
    </row>
    <row r="97" spans="1:36" x14ac:dyDescent="0.25">
      <c r="A97" s="16"/>
      <c r="B97" s="35">
        <v>5</v>
      </c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1"/>
      <c r="O97" s="61"/>
      <c r="P97" s="112" t="s">
        <v>127</v>
      </c>
      <c r="Q97" s="113"/>
      <c r="R97" s="139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1"/>
      <c r="AE97" s="16"/>
      <c r="AF97" s="16"/>
      <c r="AH97" s="4"/>
      <c r="AI97" s="13" t="str">
        <f t="shared" si="6"/>
        <v>False</v>
      </c>
      <c r="AJ97" s="38" t="str">
        <f t="shared" si="7"/>
        <v>False</v>
      </c>
    </row>
    <row r="98" spans="1:36" ht="15.75" x14ac:dyDescent="0.25">
      <c r="A98" s="1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8"/>
      <c r="P98" s="68"/>
      <c r="Q98" s="68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16"/>
      <c r="AF98" s="16"/>
      <c r="AH98" s="14" t="s">
        <v>74</v>
      </c>
      <c r="AI98" s="14">
        <f>SUM(AI93:AI97)</f>
        <v>0</v>
      </c>
      <c r="AJ98" s="75"/>
    </row>
    <row r="99" spans="1:36" x14ac:dyDescent="0.25">
      <c r="A99" s="16"/>
      <c r="B99" s="70" t="s">
        <v>129</v>
      </c>
      <c r="C99" s="85" t="s">
        <v>158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8"/>
      <c r="P99" s="68"/>
      <c r="Q99" s="68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16"/>
      <c r="AF99" s="16"/>
      <c r="AH99" s="4"/>
      <c r="AI99" s="13"/>
      <c r="AJ99" s="75"/>
    </row>
    <row r="100" spans="1:36" x14ac:dyDescent="0.25">
      <c r="A100" s="16"/>
      <c r="B100" s="86" t="s">
        <v>20</v>
      </c>
      <c r="C100" s="175" t="s">
        <v>147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6" t="s">
        <v>148</v>
      </c>
      <c r="AB100" s="176"/>
      <c r="AC100" s="176"/>
      <c r="AD100" s="176"/>
      <c r="AE100" s="16"/>
      <c r="AF100" s="16"/>
      <c r="AH100" s="8" t="s">
        <v>75</v>
      </c>
      <c r="AI100" s="11" t="s">
        <v>69</v>
      </c>
      <c r="AJ100" s="9" t="s">
        <v>70</v>
      </c>
    </row>
    <row r="101" spans="1:36" x14ac:dyDescent="0.25">
      <c r="A101" s="16"/>
      <c r="B101" s="35">
        <v>1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36"/>
      <c r="AB101" s="136"/>
      <c r="AC101" s="136"/>
      <c r="AD101" s="136"/>
      <c r="AE101" s="16"/>
      <c r="AF101" s="16"/>
      <c r="AH101" s="4"/>
      <c r="AI101" s="13" t="str">
        <f>AJ101</f>
        <v>False</v>
      </c>
      <c r="AJ101" s="38" t="str">
        <f>IF(AND(AA101&gt;524,AH101="Valid"),50,IF(AND(AA101&gt;524,AH101="Tidak Valid"),0,IF(AND(AA101&gt;479,AH101="Valid"),40,IF(AND(AA101&gt;479,AH101="Tidak Valid"),0,IF(AND(AA101&gt;419,AH101="Valid"),30,IF(AND(AA101&gt;419,AH101="Tidak Valid"),0,IF(AND(AA101&gt;209,AH101="Valid"),20,IF(AND(AA101&gt;209,AH101="Tidak Valid"),0,"False"))))))))</f>
        <v>False</v>
      </c>
    </row>
    <row r="102" spans="1:36" x14ac:dyDescent="0.25">
      <c r="A102" s="16"/>
      <c r="B102" s="35">
        <v>2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36"/>
      <c r="AB102" s="136"/>
      <c r="AC102" s="136"/>
      <c r="AD102" s="136"/>
      <c r="AE102" s="16"/>
      <c r="AF102" s="16"/>
      <c r="AH102" s="4"/>
      <c r="AI102" s="13" t="str">
        <f t="shared" ref="AI102:AI103" si="8">AJ102</f>
        <v>False</v>
      </c>
      <c r="AJ102" s="38" t="str">
        <f t="shared" ref="AJ102:AJ103" si="9">IF(AND(AA102&gt;524,AH102="Valid"),50,IF(AND(AA102&gt;524,AH102="Tidak Valid"),0,IF(AND(AA102&gt;479,AH102="Valid"),40,IF(AND(AA102&gt;479,AH102="Tidak Valid"),0,IF(AND(AA102&gt;419,AH102="Valid"),30,IF(AND(AA102&gt;419,AH102="Tidak Valid"),0,IF(AND(AA102&gt;209,AH102="Valid"),20,IF(AND(AA102&gt;209,AH102="Tidak Valid"),0,"False"))))))))</f>
        <v>False</v>
      </c>
    </row>
    <row r="103" spans="1:36" x14ac:dyDescent="0.25">
      <c r="A103" s="16"/>
      <c r="B103" s="35">
        <v>3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36"/>
      <c r="AB103" s="136"/>
      <c r="AC103" s="136"/>
      <c r="AD103" s="136"/>
      <c r="AE103" s="16"/>
      <c r="AF103" s="16"/>
      <c r="AH103" s="4"/>
      <c r="AI103" s="13" t="str">
        <f t="shared" si="8"/>
        <v>False</v>
      </c>
      <c r="AJ103" s="38" t="str">
        <f t="shared" si="9"/>
        <v>False</v>
      </c>
    </row>
    <row r="104" spans="1:36" ht="15.75" x14ac:dyDescent="0.25">
      <c r="A104" s="1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6"/>
      <c r="P104" s="66"/>
      <c r="Q104" s="66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16"/>
      <c r="AF104" s="16"/>
      <c r="AH104" s="14" t="s">
        <v>74</v>
      </c>
      <c r="AI104" s="14">
        <f>SUM(AI101:AI103)</f>
        <v>0</v>
      </c>
    </row>
    <row r="105" spans="1:36" ht="15.75" x14ac:dyDescent="0.25">
      <c r="A105" s="16"/>
      <c r="B105" s="58" t="s">
        <v>149</v>
      </c>
      <c r="C105" s="23" t="s">
        <v>159</v>
      </c>
      <c r="D105" s="2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39"/>
      <c r="AI105" s="39"/>
    </row>
    <row r="106" spans="1:36" ht="31.5" customHeight="1" x14ac:dyDescent="0.25">
      <c r="A106" s="16"/>
      <c r="B106" s="57" t="s">
        <v>20</v>
      </c>
      <c r="C106" s="123" t="s">
        <v>31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5"/>
      <c r="V106" s="130" t="s">
        <v>22</v>
      </c>
      <c r="W106" s="130"/>
      <c r="X106" s="130" t="s">
        <v>5</v>
      </c>
      <c r="Y106" s="130"/>
      <c r="Z106" s="130"/>
      <c r="AA106" s="130"/>
      <c r="AB106" s="130"/>
      <c r="AC106" s="130"/>
      <c r="AD106" s="130"/>
      <c r="AE106" s="16"/>
      <c r="AF106" s="16"/>
      <c r="AH106" s="8" t="s">
        <v>75</v>
      </c>
      <c r="AI106" s="11" t="s">
        <v>69</v>
      </c>
      <c r="AJ106" s="9" t="s">
        <v>70</v>
      </c>
    </row>
    <row r="107" spans="1:36" x14ac:dyDescent="0.25">
      <c r="A107" s="16"/>
      <c r="B107" s="35">
        <v>1</v>
      </c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  <c r="V107" s="107"/>
      <c r="W107" s="107"/>
      <c r="X107" s="136"/>
      <c r="Y107" s="136"/>
      <c r="Z107" s="136"/>
      <c r="AA107" s="136"/>
      <c r="AB107" s="136"/>
      <c r="AC107" s="136"/>
      <c r="AD107" s="136"/>
      <c r="AE107" s="16"/>
      <c r="AF107" s="16"/>
      <c r="AH107" s="4"/>
      <c r="AI107" s="13" t="str">
        <f>AJ107</f>
        <v>False</v>
      </c>
      <c r="AJ107" s="38" t="str">
        <f>IF(AND(X107="Penanggung Jawab Teknis",AH107="Valid"),65,IF(AND(X107="Penanggung Jawab Teknis",AH107="Tidak Valid"),55,IF(AND(X107="Ketua",AH107="Valid"),55,IF(AND(X107="Ketua",AH107="Tidak Valid"),45,IF(AND(X107="Sekretaris",AH107="Valid"),45,IF(AND(X107="Sekretaris",AH107="Tidak Valid"),35,IF(AND(X107="Bendahara",AH107="Valid"),45,IF(AND(X107="Bendahara",AH107="Tidak Valid"),35,IF(AND(X107="Koordinator/Seksi",AH107="Valid"),35,IF(AND(X107="Koordinator/Seksi",AH107="Tidak Valid"),25,"False"))))))))))</f>
        <v>False</v>
      </c>
    </row>
    <row r="108" spans="1:36" x14ac:dyDescent="0.25">
      <c r="A108" s="16"/>
      <c r="B108" s="35">
        <v>2</v>
      </c>
      <c r="C108" s="109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  <c r="V108" s="107"/>
      <c r="W108" s="107"/>
      <c r="X108" s="136"/>
      <c r="Y108" s="136"/>
      <c r="Z108" s="136"/>
      <c r="AA108" s="136"/>
      <c r="AB108" s="136"/>
      <c r="AC108" s="136"/>
      <c r="AD108" s="136"/>
      <c r="AE108" s="16"/>
      <c r="AF108" s="16"/>
      <c r="AH108" s="4"/>
      <c r="AI108" s="13" t="str">
        <f t="shared" ref="AI108:AI111" si="10">AJ108</f>
        <v>False</v>
      </c>
      <c r="AJ108" s="38" t="str">
        <f t="shared" ref="AJ108:AJ111" si="11">IF(AND(X108="Penanggung Jawab Teknis",AH108="Valid"),65,IF(AND(X108="Penanggung Jawab Teknis",AH108="Tidak Valid"),55,IF(AND(X108="Ketua",AH108="Valid"),55,IF(AND(X108="Ketua",AH108="Tidak Valid"),45,IF(AND(X108="Sekretaris",AH108="Valid"),45,IF(AND(X108="Sekretaris",AH108="Tidak Valid"),35,IF(AND(X108="Bendahara",AH108="Valid"),45,IF(AND(X108="Bendahara",AH108="Tidak Valid"),35,IF(AND(X108="Koordinator/Seksi",AH108="Valid"),35,IF(AND(X108="Koordinator/Seksi",AH108="Tidak Valid"),25,"False"))))))))))</f>
        <v>False</v>
      </c>
    </row>
    <row r="109" spans="1:36" x14ac:dyDescent="0.25">
      <c r="A109" s="16"/>
      <c r="B109" s="35">
        <v>3</v>
      </c>
      <c r="C109" s="109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107"/>
      <c r="W109" s="107"/>
      <c r="X109" s="136"/>
      <c r="Y109" s="136"/>
      <c r="Z109" s="136"/>
      <c r="AA109" s="136"/>
      <c r="AB109" s="136"/>
      <c r="AC109" s="136"/>
      <c r="AD109" s="136"/>
      <c r="AE109" s="16"/>
      <c r="AF109" s="16"/>
      <c r="AH109" s="4"/>
      <c r="AI109" s="13" t="str">
        <f t="shared" si="10"/>
        <v>False</v>
      </c>
      <c r="AJ109" s="38" t="str">
        <f t="shared" si="11"/>
        <v>False</v>
      </c>
    </row>
    <row r="110" spans="1:36" x14ac:dyDescent="0.25">
      <c r="A110" s="16"/>
      <c r="B110" s="35">
        <v>4</v>
      </c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107"/>
      <c r="W110" s="107"/>
      <c r="X110" s="136"/>
      <c r="Y110" s="136"/>
      <c r="Z110" s="136"/>
      <c r="AA110" s="136"/>
      <c r="AB110" s="136"/>
      <c r="AC110" s="136"/>
      <c r="AD110" s="136"/>
      <c r="AE110" s="16"/>
      <c r="AF110" s="16"/>
      <c r="AH110" s="4"/>
      <c r="AI110" s="13" t="str">
        <f t="shared" si="10"/>
        <v>False</v>
      </c>
      <c r="AJ110" s="38" t="str">
        <f t="shared" si="11"/>
        <v>False</v>
      </c>
    </row>
    <row r="111" spans="1:36" x14ac:dyDescent="0.25">
      <c r="A111" s="16"/>
      <c r="B111" s="35">
        <v>5</v>
      </c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07"/>
      <c r="W111" s="107"/>
      <c r="X111" s="136"/>
      <c r="Y111" s="136"/>
      <c r="Z111" s="136"/>
      <c r="AA111" s="136"/>
      <c r="AB111" s="136"/>
      <c r="AC111" s="136"/>
      <c r="AD111" s="136"/>
      <c r="AE111" s="16"/>
      <c r="AF111" s="16"/>
      <c r="AH111" s="4"/>
      <c r="AI111" s="13" t="str">
        <f t="shared" si="10"/>
        <v>False</v>
      </c>
      <c r="AJ111" s="38" t="str">
        <f t="shared" si="11"/>
        <v>False</v>
      </c>
    </row>
    <row r="112" spans="1:36" ht="15.75" x14ac:dyDescent="0.25">
      <c r="A112" s="16"/>
      <c r="B112" s="64"/>
      <c r="C112" s="65"/>
      <c r="D112" s="65"/>
      <c r="E112" s="65"/>
      <c r="F112" s="65"/>
      <c r="G112" s="65"/>
      <c r="H112" s="65"/>
      <c r="I112" s="65"/>
      <c r="J112" s="66"/>
      <c r="K112" s="66"/>
      <c r="L112" s="65"/>
      <c r="M112" s="65"/>
      <c r="N112" s="65"/>
      <c r="O112" s="65"/>
      <c r="P112" s="65"/>
      <c r="Q112" s="65"/>
      <c r="R112" s="65"/>
      <c r="S112" s="65"/>
      <c r="T112" s="65"/>
      <c r="U112" s="68"/>
      <c r="V112" s="68"/>
      <c r="W112" s="68"/>
      <c r="X112" s="68"/>
      <c r="Y112" s="65"/>
      <c r="Z112" s="65"/>
      <c r="AA112" s="65"/>
      <c r="AB112" s="65"/>
      <c r="AC112" s="65"/>
      <c r="AD112" s="65"/>
      <c r="AE112" s="16"/>
      <c r="AF112" s="16"/>
      <c r="AH112" s="14" t="s">
        <v>74</v>
      </c>
      <c r="AI112" s="14">
        <f>SUM(AI107:AI111)</f>
        <v>0</v>
      </c>
    </row>
    <row r="113" spans="1:36" x14ac:dyDescent="0.25">
      <c r="A113" s="22" t="s">
        <v>33</v>
      </c>
      <c r="B113" s="23" t="s">
        <v>130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6" ht="2.2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6" ht="15" customHeight="1" x14ac:dyDescent="0.25">
      <c r="A115" s="16"/>
      <c r="B115" s="22" t="s">
        <v>25</v>
      </c>
      <c r="C115" s="23" t="s">
        <v>150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6" ht="30" customHeight="1" x14ac:dyDescent="0.25">
      <c r="A116" s="16"/>
      <c r="B116" s="19" t="s">
        <v>20</v>
      </c>
      <c r="C116" s="123" t="s">
        <v>132</v>
      </c>
      <c r="D116" s="124"/>
      <c r="E116" s="124"/>
      <c r="F116" s="124"/>
      <c r="G116" s="124"/>
      <c r="H116" s="124"/>
      <c r="I116" s="125"/>
      <c r="J116" s="131" t="s">
        <v>133</v>
      </c>
      <c r="K116" s="132"/>
      <c r="L116" s="132"/>
      <c r="M116" s="123" t="s">
        <v>34</v>
      </c>
      <c r="N116" s="124"/>
      <c r="O116" s="124"/>
      <c r="P116" s="124"/>
      <c r="Q116" s="124"/>
      <c r="R116" s="124"/>
      <c r="S116" s="124"/>
      <c r="T116" s="124"/>
      <c r="U116" s="124"/>
      <c r="V116" s="125"/>
      <c r="W116" s="130" t="s">
        <v>35</v>
      </c>
      <c r="X116" s="130"/>
      <c r="Y116" s="130"/>
      <c r="Z116" s="130"/>
      <c r="AA116" s="130"/>
      <c r="AB116" s="130"/>
      <c r="AC116" s="130"/>
      <c r="AD116" s="130"/>
      <c r="AE116" s="16"/>
      <c r="AF116" s="16"/>
      <c r="AH116" s="8" t="s">
        <v>75</v>
      </c>
      <c r="AI116" s="11" t="s">
        <v>69</v>
      </c>
      <c r="AJ116" s="9" t="s">
        <v>70</v>
      </c>
    </row>
    <row r="117" spans="1:36" x14ac:dyDescent="0.25">
      <c r="A117" s="16"/>
      <c r="B117" s="10">
        <v>1</v>
      </c>
      <c r="C117" s="109"/>
      <c r="D117" s="110"/>
      <c r="E117" s="110"/>
      <c r="F117" s="110"/>
      <c r="G117" s="110"/>
      <c r="H117" s="110"/>
      <c r="I117" s="111"/>
      <c r="J117" s="61"/>
      <c r="K117" s="112" t="s">
        <v>22</v>
      </c>
      <c r="L117" s="113"/>
      <c r="M117" s="118"/>
      <c r="N117" s="119"/>
      <c r="O117" s="119"/>
      <c r="P117" s="119"/>
      <c r="Q117" s="119"/>
      <c r="R117" s="119"/>
      <c r="S117" s="119"/>
      <c r="T117" s="119"/>
      <c r="U117" s="119"/>
      <c r="V117" s="120"/>
      <c r="W117" s="117"/>
      <c r="X117" s="117"/>
      <c r="Y117" s="117"/>
      <c r="Z117" s="117"/>
      <c r="AA117" s="117"/>
      <c r="AB117" s="117"/>
      <c r="AC117" s="117"/>
      <c r="AD117" s="117"/>
      <c r="AE117" s="16"/>
      <c r="AF117" s="16"/>
      <c r="AH117" s="4"/>
      <c r="AI117" s="13" t="str">
        <f>AJ117</f>
        <v>False</v>
      </c>
      <c r="AJ117" s="37" t="str">
        <f>IF(AND(J117&gt;8,AH117="Valid"),80,IF(AND(J117&gt;8,AH117="Tidak Valid"),0,IF(AND(J117&gt;5,AH117="Valid"),70,IF(AND(J117&gt;5,AH117="Tidak Valid"),0,IF(AND(J117&gt;2,AH117="Valid"),60,IF(AND(J117&gt;2,AH117="Tidak Valid"),0,IF(AND(J117&gt;0,AH117="Valid"),50,IF(AND(J117&gt;0,AH117="Tidak Valid"),0,"False"))))))))</f>
        <v>False</v>
      </c>
    </row>
    <row r="118" spans="1:36" x14ac:dyDescent="0.25">
      <c r="A118" s="16"/>
      <c r="B118" s="10">
        <v>2</v>
      </c>
      <c r="C118" s="109"/>
      <c r="D118" s="110"/>
      <c r="E118" s="110"/>
      <c r="F118" s="110"/>
      <c r="G118" s="110"/>
      <c r="H118" s="110"/>
      <c r="I118" s="111"/>
      <c r="J118" s="61"/>
      <c r="K118" s="112" t="s">
        <v>22</v>
      </c>
      <c r="L118" s="113"/>
      <c r="M118" s="118"/>
      <c r="N118" s="119"/>
      <c r="O118" s="119"/>
      <c r="P118" s="119"/>
      <c r="Q118" s="119"/>
      <c r="R118" s="119"/>
      <c r="S118" s="119"/>
      <c r="T118" s="119"/>
      <c r="U118" s="119"/>
      <c r="V118" s="120"/>
      <c r="W118" s="117"/>
      <c r="X118" s="117"/>
      <c r="Y118" s="117"/>
      <c r="Z118" s="117"/>
      <c r="AA118" s="117"/>
      <c r="AB118" s="117"/>
      <c r="AC118" s="117"/>
      <c r="AD118" s="117"/>
      <c r="AE118" s="16"/>
      <c r="AF118" s="16"/>
      <c r="AH118" s="4"/>
      <c r="AI118" s="13" t="str">
        <f t="shared" ref="AI118:AI121" si="12">AJ118</f>
        <v>False</v>
      </c>
      <c r="AJ118" s="38" t="str">
        <f t="shared" ref="AJ118:AJ121" si="13">IF(AND(J118&gt;8,AH118="Valid"),80,IF(AND(J118&gt;8,AH118="Tidak Valid"),0,IF(AND(J118&gt;5,AH118="Valid"),70,IF(AND(J118&gt;5,AH118="Tidak Valid"),0,IF(AND(J118&gt;2,AH118="Valid"),60,IF(AND(J118&gt;2,AH118="Tidak Valid"),0,IF(AND(J118&gt;0,AH118="Valid"),50,IF(AND(J118&gt;0,AH118="Tidak Valid"),0,"False"))))))))</f>
        <v>False</v>
      </c>
    </row>
    <row r="119" spans="1:36" x14ac:dyDescent="0.25">
      <c r="A119" s="16"/>
      <c r="B119" s="10">
        <v>3</v>
      </c>
      <c r="C119" s="109"/>
      <c r="D119" s="110"/>
      <c r="E119" s="110"/>
      <c r="F119" s="110"/>
      <c r="G119" s="110"/>
      <c r="H119" s="110"/>
      <c r="I119" s="111"/>
      <c r="J119" s="61"/>
      <c r="K119" s="112" t="s">
        <v>22</v>
      </c>
      <c r="L119" s="113"/>
      <c r="M119" s="118"/>
      <c r="N119" s="119"/>
      <c r="O119" s="119"/>
      <c r="P119" s="119"/>
      <c r="Q119" s="119"/>
      <c r="R119" s="119"/>
      <c r="S119" s="119"/>
      <c r="T119" s="119"/>
      <c r="U119" s="119"/>
      <c r="V119" s="120"/>
      <c r="W119" s="117"/>
      <c r="X119" s="117"/>
      <c r="Y119" s="117"/>
      <c r="Z119" s="117"/>
      <c r="AA119" s="117"/>
      <c r="AB119" s="117"/>
      <c r="AC119" s="117"/>
      <c r="AD119" s="117"/>
      <c r="AE119" s="16"/>
      <c r="AF119" s="16"/>
      <c r="AH119" s="4"/>
      <c r="AI119" s="13" t="str">
        <f t="shared" si="12"/>
        <v>False</v>
      </c>
      <c r="AJ119" s="38" t="str">
        <f t="shared" si="13"/>
        <v>False</v>
      </c>
    </row>
    <row r="120" spans="1:36" x14ac:dyDescent="0.25">
      <c r="A120" s="16"/>
      <c r="B120" s="10">
        <v>4</v>
      </c>
      <c r="C120" s="109"/>
      <c r="D120" s="110"/>
      <c r="E120" s="110"/>
      <c r="F120" s="110"/>
      <c r="G120" s="110"/>
      <c r="H120" s="110"/>
      <c r="I120" s="111"/>
      <c r="J120" s="61"/>
      <c r="K120" s="112" t="s">
        <v>22</v>
      </c>
      <c r="L120" s="113"/>
      <c r="M120" s="118"/>
      <c r="N120" s="119"/>
      <c r="O120" s="119"/>
      <c r="P120" s="119"/>
      <c r="Q120" s="119"/>
      <c r="R120" s="119"/>
      <c r="S120" s="119"/>
      <c r="T120" s="119"/>
      <c r="U120" s="119"/>
      <c r="V120" s="120"/>
      <c r="W120" s="117"/>
      <c r="X120" s="117"/>
      <c r="Y120" s="117"/>
      <c r="Z120" s="117"/>
      <c r="AA120" s="117"/>
      <c r="AB120" s="117"/>
      <c r="AC120" s="117"/>
      <c r="AD120" s="117"/>
      <c r="AE120" s="16"/>
      <c r="AF120" s="16"/>
      <c r="AH120" s="4"/>
      <c r="AI120" s="13" t="str">
        <f t="shared" si="12"/>
        <v>False</v>
      </c>
      <c r="AJ120" s="38" t="str">
        <f t="shared" si="13"/>
        <v>False</v>
      </c>
    </row>
    <row r="121" spans="1:36" x14ac:dyDescent="0.25">
      <c r="A121" s="16"/>
      <c r="B121" s="10">
        <v>5</v>
      </c>
      <c r="C121" s="109"/>
      <c r="D121" s="110"/>
      <c r="E121" s="110"/>
      <c r="F121" s="110"/>
      <c r="G121" s="110"/>
      <c r="H121" s="110"/>
      <c r="I121" s="111"/>
      <c r="J121" s="61"/>
      <c r="K121" s="112" t="s">
        <v>22</v>
      </c>
      <c r="L121" s="113"/>
      <c r="M121" s="118"/>
      <c r="N121" s="119"/>
      <c r="O121" s="119"/>
      <c r="P121" s="119"/>
      <c r="Q121" s="119"/>
      <c r="R121" s="119"/>
      <c r="S121" s="119"/>
      <c r="T121" s="119"/>
      <c r="U121" s="119"/>
      <c r="V121" s="120"/>
      <c r="W121" s="117"/>
      <c r="X121" s="117"/>
      <c r="Y121" s="117"/>
      <c r="Z121" s="117"/>
      <c r="AA121" s="117"/>
      <c r="AB121" s="117"/>
      <c r="AC121" s="117"/>
      <c r="AD121" s="117"/>
      <c r="AE121" s="16"/>
      <c r="AF121" s="16"/>
      <c r="AH121" s="4"/>
      <c r="AI121" s="13" t="str">
        <f t="shared" si="12"/>
        <v>False</v>
      </c>
      <c r="AJ121" s="38" t="str">
        <f t="shared" si="13"/>
        <v>False</v>
      </c>
    </row>
    <row r="122" spans="1:36" ht="15.75" x14ac:dyDescent="0.25">
      <c r="A122" s="16"/>
      <c r="B122" s="82"/>
      <c r="C122" s="65"/>
      <c r="D122" s="65"/>
      <c r="E122" s="65"/>
      <c r="F122" s="65"/>
      <c r="G122" s="65"/>
      <c r="H122" s="65"/>
      <c r="I122" s="65"/>
      <c r="J122" s="68"/>
      <c r="K122" s="68"/>
      <c r="L122" s="68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65"/>
      <c r="X122" s="65"/>
      <c r="Y122" s="65"/>
      <c r="Z122" s="65"/>
      <c r="AA122" s="65"/>
      <c r="AB122" s="65"/>
      <c r="AC122" s="65"/>
      <c r="AD122" s="65"/>
      <c r="AE122" s="16"/>
      <c r="AF122" s="16"/>
      <c r="AH122" s="14" t="s">
        <v>74</v>
      </c>
      <c r="AI122" s="14">
        <f>SUM(AI117:AI121)</f>
        <v>0</v>
      </c>
      <c r="AJ122" s="75"/>
    </row>
    <row r="123" spans="1:36" x14ac:dyDescent="0.25">
      <c r="A123" s="16"/>
      <c r="B123" s="84" t="s">
        <v>30</v>
      </c>
      <c r="C123" s="85" t="s">
        <v>151</v>
      </c>
      <c r="D123" s="65"/>
      <c r="E123" s="65"/>
      <c r="F123" s="65"/>
      <c r="G123" s="65"/>
      <c r="H123" s="65"/>
      <c r="I123" s="65"/>
      <c r="J123" s="68"/>
      <c r="K123" s="68"/>
      <c r="L123" s="68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65"/>
      <c r="X123" s="65"/>
      <c r="Y123" s="65"/>
      <c r="Z123" s="65"/>
      <c r="AA123" s="65"/>
      <c r="AB123" s="65"/>
      <c r="AC123" s="65"/>
      <c r="AD123" s="65"/>
      <c r="AE123" s="16"/>
      <c r="AF123" s="16"/>
      <c r="AH123" s="73"/>
      <c r="AI123" s="76"/>
      <c r="AJ123" s="75"/>
    </row>
    <row r="124" spans="1:36" ht="30" customHeight="1" x14ac:dyDescent="0.25">
      <c r="A124" s="16"/>
      <c r="B124" s="19" t="s">
        <v>20</v>
      </c>
      <c r="C124" s="123" t="s">
        <v>5</v>
      </c>
      <c r="D124" s="124"/>
      <c r="E124" s="124"/>
      <c r="F124" s="124"/>
      <c r="G124" s="124"/>
      <c r="H124" s="124"/>
      <c r="I124" s="125"/>
      <c r="J124" s="131" t="s">
        <v>96</v>
      </c>
      <c r="K124" s="132"/>
      <c r="L124" s="132"/>
      <c r="M124" s="123" t="s">
        <v>34</v>
      </c>
      <c r="N124" s="124"/>
      <c r="O124" s="124"/>
      <c r="P124" s="124"/>
      <c r="Q124" s="124"/>
      <c r="R124" s="124"/>
      <c r="S124" s="124"/>
      <c r="T124" s="124"/>
      <c r="U124" s="124"/>
      <c r="V124" s="125"/>
      <c r="W124" s="130" t="s">
        <v>35</v>
      </c>
      <c r="X124" s="130"/>
      <c r="Y124" s="130"/>
      <c r="Z124" s="130"/>
      <c r="AA124" s="130"/>
      <c r="AB124" s="130"/>
      <c r="AC124" s="130"/>
      <c r="AD124" s="130"/>
      <c r="AE124" s="16"/>
      <c r="AF124" s="16"/>
      <c r="AH124" s="8" t="s">
        <v>75</v>
      </c>
      <c r="AI124" s="11" t="s">
        <v>69</v>
      </c>
      <c r="AJ124" s="9" t="s">
        <v>70</v>
      </c>
    </row>
    <row r="125" spans="1:36" x14ac:dyDescent="0.25">
      <c r="A125" s="16"/>
      <c r="B125" s="38">
        <v>1</v>
      </c>
      <c r="C125" s="109"/>
      <c r="D125" s="110"/>
      <c r="E125" s="110"/>
      <c r="F125" s="110"/>
      <c r="G125" s="110"/>
      <c r="H125" s="110"/>
      <c r="I125" s="111"/>
      <c r="J125" s="61"/>
      <c r="K125" s="112" t="s">
        <v>22</v>
      </c>
      <c r="L125" s="113"/>
      <c r="M125" s="118"/>
      <c r="N125" s="119"/>
      <c r="O125" s="119"/>
      <c r="P125" s="119"/>
      <c r="Q125" s="119"/>
      <c r="R125" s="119"/>
      <c r="S125" s="119"/>
      <c r="T125" s="119"/>
      <c r="U125" s="119"/>
      <c r="V125" s="120"/>
      <c r="W125" s="117"/>
      <c r="X125" s="117"/>
      <c r="Y125" s="117"/>
      <c r="Z125" s="117"/>
      <c r="AA125" s="117"/>
      <c r="AB125" s="117"/>
      <c r="AC125" s="117"/>
      <c r="AD125" s="117"/>
      <c r="AE125" s="16"/>
      <c r="AF125" s="16"/>
      <c r="AH125" s="4"/>
      <c r="AI125" s="13" t="str">
        <f t="shared" ref="AI125:AI129" si="14">AJ125</f>
        <v>False</v>
      </c>
      <c r="AJ125" s="38" t="str">
        <f>IF(AND(J125&gt;8,C125="Wakil Kepsek",AH125="Valid"),70,IF(AND(J125&gt;8,C125="Wakil Kepsek",AH125="Tidak Valid"),0,IF(AND(J125&gt;5,C125="Wakil Kepsek",AH125="Valid"),60,IF(AND(J125&gt;5,C125="Wakil Kepsek",AH125="Tidak Valid"),0,IF(AND(J125&gt;2,C125="Wakil Kepsek",AH125="Valid"),50,IF(AND(J125&gt;2,C125="Wakil Kepsek",AH125="Tidak Valid"),0,IF(AND(J125&gt;0,C125="Wakil Kepsek",AH125="Valid"),40,IF(AND(J125&gt;0,C125="Wakil Kepsek",AH125="Tidak Valid"),0,IF(AND(J125&gt;8,C125="Koordinator Unit",AH125="Valid"),60,IF(AND(J125&gt;8,C125="Koordinator Unit",AH125="Tidak Valid"),0,IF(AND(J125&gt;5,C125="Koordinator Unit",AH125="Valid"),50,IF(AND(J125&gt;5,C125="Koordinator Unit",AH125="Tidak Valid"),0,IF(AND(J125&gt;2,C125="Koordinator Unit",AH125="Valid"),40,IF(AND(J125&gt;2,C125="Koordinator Unit",AH125="Tidak Valid"),0,IF(AND(J125&gt;0,C125="Koordinator Unit",AH125="Valid"),30,IF(AND(J125&gt;0,C125="Koordinator Unit",AH125="Tidak Valid"),0,"False"))))))))))))))))</f>
        <v>False</v>
      </c>
    </row>
    <row r="126" spans="1:36" x14ac:dyDescent="0.25">
      <c r="A126" s="16"/>
      <c r="B126" s="38">
        <v>2</v>
      </c>
      <c r="C126" s="109"/>
      <c r="D126" s="110"/>
      <c r="E126" s="110"/>
      <c r="F126" s="110"/>
      <c r="G126" s="110"/>
      <c r="H126" s="110"/>
      <c r="I126" s="111"/>
      <c r="J126" s="61"/>
      <c r="K126" s="112" t="s">
        <v>22</v>
      </c>
      <c r="L126" s="113"/>
      <c r="M126" s="118"/>
      <c r="N126" s="119"/>
      <c r="O126" s="119"/>
      <c r="P126" s="119"/>
      <c r="Q126" s="119"/>
      <c r="R126" s="119"/>
      <c r="S126" s="119"/>
      <c r="T126" s="119"/>
      <c r="U126" s="119"/>
      <c r="V126" s="120"/>
      <c r="W126" s="117"/>
      <c r="X126" s="117"/>
      <c r="Y126" s="117"/>
      <c r="Z126" s="117"/>
      <c r="AA126" s="117"/>
      <c r="AB126" s="117"/>
      <c r="AC126" s="117"/>
      <c r="AD126" s="117"/>
      <c r="AE126" s="16"/>
      <c r="AF126" s="16"/>
      <c r="AH126" s="4"/>
      <c r="AI126" s="13" t="str">
        <f t="shared" si="14"/>
        <v>False</v>
      </c>
      <c r="AJ126" s="38" t="str">
        <f t="shared" ref="AJ126:AJ129" si="15">IF(AND(J126&gt;8,C126="Wakil Kepsek",AH126="Valid"),70,IF(AND(J126&gt;8,C126="Wakil Kepsek",AH126="Tidak Valid"),0,IF(AND(J126&gt;5,C126="Wakil Kepsek",AH126="Valid"),60,IF(AND(J126&gt;5,C126="Wakil Kepsek",AH126="Tidak Valid"),0,IF(AND(J126&gt;2,C126="Wakil Kepsek",AH126="Valid"),50,IF(AND(J126&gt;2,C126="Wakil Kepsek",AH126="Tidak Valid"),0,IF(AND(J126&gt;0,C126="Wakil Kepsek",AH126="Valid"),40,IF(AND(J126&gt;0,C126="Wakil Kepsek",AH126="Tidak Valid"),0,IF(AND(J126&gt;8,C126="Koordinator Unit",AH126="Valid"),60,IF(AND(J126&gt;8,C126="Koordinator Unit",AH126="Tidak Valid"),0,IF(AND(J126&gt;5,C126="Koordinator Unit",AH126="Valid"),50,IF(AND(J126&gt;5,C126="Koordinator Unit",AH126="Tidak Valid"),0,IF(AND(J126&gt;2,C126="Koordinator Unit",AH126="Valid"),40,IF(AND(J126&gt;2,C126="Koordinator Unit",AH126="Tidak Valid"),0,IF(AND(J126&gt;0,C126="Koordinator Unit",AH126="Valid"),30,IF(AND(J126&gt;0,C126="Koordinator Unit",AH126="Tidak Valid"),0,"False"))))))))))))))))</f>
        <v>False</v>
      </c>
    </row>
    <row r="127" spans="1:36" x14ac:dyDescent="0.25">
      <c r="A127" s="16"/>
      <c r="B127" s="38">
        <v>3</v>
      </c>
      <c r="C127" s="109"/>
      <c r="D127" s="110"/>
      <c r="E127" s="110"/>
      <c r="F127" s="110"/>
      <c r="G127" s="110"/>
      <c r="H127" s="110"/>
      <c r="I127" s="111"/>
      <c r="J127" s="61"/>
      <c r="K127" s="112" t="s">
        <v>22</v>
      </c>
      <c r="L127" s="113"/>
      <c r="M127" s="118"/>
      <c r="N127" s="119"/>
      <c r="O127" s="119"/>
      <c r="P127" s="119"/>
      <c r="Q127" s="119"/>
      <c r="R127" s="119"/>
      <c r="S127" s="119"/>
      <c r="T127" s="119"/>
      <c r="U127" s="119"/>
      <c r="V127" s="120"/>
      <c r="W127" s="117"/>
      <c r="X127" s="117"/>
      <c r="Y127" s="117"/>
      <c r="Z127" s="117"/>
      <c r="AA127" s="117"/>
      <c r="AB127" s="117"/>
      <c r="AC127" s="117"/>
      <c r="AD127" s="117"/>
      <c r="AE127" s="16"/>
      <c r="AF127" s="16"/>
      <c r="AH127" s="4"/>
      <c r="AI127" s="13" t="str">
        <f t="shared" si="14"/>
        <v>False</v>
      </c>
      <c r="AJ127" s="38" t="str">
        <f t="shared" si="15"/>
        <v>False</v>
      </c>
    </row>
    <row r="128" spans="1:36" x14ac:dyDescent="0.25">
      <c r="A128" s="16"/>
      <c r="B128" s="38">
        <v>4</v>
      </c>
      <c r="C128" s="109"/>
      <c r="D128" s="110"/>
      <c r="E128" s="110"/>
      <c r="F128" s="110"/>
      <c r="G128" s="110"/>
      <c r="H128" s="110"/>
      <c r="I128" s="111"/>
      <c r="J128" s="61"/>
      <c r="K128" s="112" t="s">
        <v>22</v>
      </c>
      <c r="L128" s="113"/>
      <c r="M128" s="118"/>
      <c r="N128" s="119"/>
      <c r="O128" s="119"/>
      <c r="P128" s="119"/>
      <c r="Q128" s="119"/>
      <c r="R128" s="119"/>
      <c r="S128" s="119"/>
      <c r="T128" s="119"/>
      <c r="U128" s="119"/>
      <c r="V128" s="120"/>
      <c r="W128" s="117"/>
      <c r="X128" s="117"/>
      <c r="Y128" s="117"/>
      <c r="Z128" s="117"/>
      <c r="AA128" s="117"/>
      <c r="AB128" s="117"/>
      <c r="AC128" s="117"/>
      <c r="AD128" s="117"/>
      <c r="AE128" s="16"/>
      <c r="AF128" s="16"/>
      <c r="AH128" s="4"/>
      <c r="AI128" s="13" t="str">
        <f t="shared" si="14"/>
        <v>False</v>
      </c>
      <c r="AJ128" s="38" t="str">
        <f t="shared" si="15"/>
        <v>False</v>
      </c>
    </row>
    <row r="129" spans="1:37" x14ac:dyDescent="0.25">
      <c r="A129" s="16"/>
      <c r="B129" s="38">
        <v>5</v>
      </c>
      <c r="C129" s="109"/>
      <c r="D129" s="110"/>
      <c r="E129" s="110"/>
      <c r="F129" s="110"/>
      <c r="G129" s="110"/>
      <c r="H129" s="110"/>
      <c r="I129" s="111"/>
      <c r="J129" s="61"/>
      <c r="K129" s="112" t="s">
        <v>22</v>
      </c>
      <c r="L129" s="113"/>
      <c r="M129" s="118"/>
      <c r="N129" s="119"/>
      <c r="O129" s="119"/>
      <c r="P129" s="119"/>
      <c r="Q129" s="119"/>
      <c r="R129" s="119"/>
      <c r="S129" s="119"/>
      <c r="T129" s="119"/>
      <c r="U129" s="119"/>
      <c r="V129" s="120"/>
      <c r="W129" s="117"/>
      <c r="X129" s="117"/>
      <c r="Y129" s="117"/>
      <c r="Z129" s="117"/>
      <c r="AA129" s="117"/>
      <c r="AB129" s="117"/>
      <c r="AC129" s="117"/>
      <c r="AD129" s="117"/>
      <c r="AE129" s="16"/>
      <c r="AF129" s="16"/>
      <c r="AH129" s="4"/>
      <c r="AI129" s="13" t="str">
        <f t="shared" si="14"/>
        <v>False</v>
      </c>
      <c r="AJ129" s="38" t="str">
        <f t="shared" si="15"/>
        <v>False</v>
      </c>
    </row>
    <row r="130" spans="1:37" ht="15.75" x14ac:dyDescent="0.25">
      <c r="A130" s="16"/>
      <c r="B130" s="82"/>
      <c r="C130" s="65"/>
      <c r="D130" s="65"/>
      <c r="E130" s="65"/>
      <c r="F130" s="65"/>
      <c r="G130" s="65"/>
      <c r="H130" s="65"/>
      <c r="I130" s="65"/>
      <c r="J130" s="68"/>
      <c r="K130" s="68"/>
      <c r="L130" s="68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65"/>
      <c r="X130" s="65"/>
      <c r="Y130" s="65"/>
      <c r="Z130" s="65"/>
      <c r="AA130" s="65"/>
      <c r="AB130" s="65"/>
      <c r="AC130" s="65"/>
      <c r="AD130" s="65"/>
      <c r="AE130" s="16"/>
      <c r="AF130" s="16"/>
      <c r="AH130" s="14" t="s">
        <v>74</v>
      </c>
      <c r="AI130" s="14">
        <f>SUM(AI125:AI129)</f>
        <v>0</v>
      </c>
    </row>
    <row r="131" spans="1:37" x14ac:dyDescent="0.25">
      <c r="A131" s="22" t="s">
        <v>36</v>
      </c>
      <c r="B131" s="23" t="s">
        <v>163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7" ht="2.2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7" ht="45" customHeight="1" x14ac:dyDescent="0.25">
      <c r="A133" s="16"/>
      <c r="B133" s="18" t="s">
        <v>20</v>
      </c>
      <c r="C133" s="123" t="s">
        <v>37</v>
      </c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5"/>
      <c r="Z133" s="138" t="s">
        <v>38</v>
      </c>
      <c r="AA133" s="138"/>
      <c r="AB133" s="138"/>
      <c r="AC133" s="138"/>
      <c r="AD133" s="138"/>
      <c r="AE133" s="23"/>
      <c r="AF133" s="16"/>
      <c r="AH133" s="8" t="s">
        <v>75</v>
      </c>
      <c r="AI133" s="11" t="s">
        <v>69</v>
      </c>
      <c r="AJ133" s="9" t="s">
        <v>70</v>
      </c>
    </row>
    <row r="134" spans="1:37" x14ac:dyDescent="0.25">
      <c r="A134" s="16"/>
      <c r="B134" s="28">
        <v>1</v>
      </c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1"/>
      <c r="Z134" s="104"/>
      <c r="AA134" s="105"/>
      <c r="AB134" s="105"/>
      <c r="AC134" s="105"/>
      <c r="AD134" s="106"/>
      <c r="AE134" s="16"/>
      <c r="AF134" s="16"/>
      <c r="AH134" s="4"/>
      <c r="AI134" s="13" t="str">
        <f>AJ134</f>
        <v>False</v>
      </c>
      <c r="AJ134" s="10" t="str">
        <f>IF(AND(Z134="Ketua",AH134="Valid"),6,IF(AND(Z134="Ketua",AH134="Tidak Valid"),0,IF(AND(Z134="Wakil Ketua",AH134="Valid"),4,IF(AND(Z134="Wakil Ketua",AH134="Tidak Valid"),0,IF(AND(Z134="Sekretaris",AH134="Valid"),2,IF(AND(Z134="Sekretaris",AH134="Tidak Valid"),0,IF(AND(Z134="Bendahara",AH134="Valid"),2,IF(AND(Z134="Bendahara",AH134="Tidak Valid"),0,IF(AND(Z134="Anggota",AH134="Valid"),1,IF(AND(Z134="Anggota",AH134="Tidak Valid"),0,"False"))))))))))</f>
        <v>False</v>
      </c>
    </row>
    <row r="135" spans="1:37" x14ac:dyDescent="0.25">
      <c r="A135" s="16"/>
      <c r="B135" s="28">
        <v>2</v>
      </c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1"/>
      <c r="Z135" s="104"/>
      <c r="AA135" s="105"/>
      <c r="AB135" s="105"/>
      <c r="AC135" s="105"/>
      <c r="AD135" s="106"/>
      <c r="AE135" s="16"/>
      <c r="AF135" s="16"/>
      <c r="AH135" s="4"/>
      <c r="AI135" s="13" t="str">
        <f t="shared" ref="AI135:AI138" si="16">AJ135</f>
        <v>False</v>
      </c>
      <c r="AJ135" s="37" t="str">
        <f t="shared" ref="AJ135:AJ138" si="17">IF(AND(Z135="Ketua",AH135="Valid"),6,IF(AND(Z135="Ketua",AH135="Tidak Valid"),0,IF(AND(Z135="Wakil Ketua",AH135="Valid"),4,IF(AND(Z135="Wakil Ketua",AH135="Tidak Valid"),0,IF(AND(Z135="Sekretaris",AH135="Valid"),2,IF(AND(Z135="Sekretaris",AH135="Tidak Valid"),0,IF(AND(Z135="Bendahara",AH135="Valid"),2,IF(AND(Z135="Bendahara",AH135="Tidak Valid"),0,IF(AND(Z135="Anggota",AH135="Valid"),1,IF(AND(Z135="Anggota",AH135="Tidak Valid"),0,"False"))))))))))</f>
        <v>False</v>
      </c>
    </row>
    <row r="136" spans="1:37" x14ac:dyDescent="0.25">
      <c r="A136" s="16"/>
      <c r="B136" s="28">
        <v>3</v>
      </c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1"/>
      <c r="Z136" s="104"/>
      <c r="AA136" s="105"/>
      <c r="AB136" s="105"/>
      <c r="AC136" s="105"/>
      <c r="AD136" s="106"/>
      <c r="AE136" s="16"/>
      <c r="AF136" s="16"/>
      <c r="AH136" s="4"/>
      <c r="AI136" s="13" t="str">
        <f t="shared" si="16"/>
        <v>False</v>
      </c>
      <c r="AJ136" s="37" t="str">
        <f t="shared" si="17"/>
        <v>False</v>
      </c>
    </row>
    <row r="137" spans="1:37" x14ac:dyDescent="0.25">
      <c r="A137" s="16"/>
      <c r="B137" s="28">
        <v>4</v>
      </c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1"/>
      <c r="Z137" s="104"/>
      <c r="AA137" s="105"/>
      <c r="AB137" s="105"/>
      <c r="AC137" s="105"/>
      <c r="AD137" s="106"/>
      <c r="AE137" s="16"/>
      <c r="AF137" s="16"/>
      <c r="AH137" s="4"/>
      <c r="AI137" s="13" t="str">
        <f t="shared" si="16"/>
        <v>False</v>
      </c>
      <c r="AJ137" s="37" t="str">
        <f t="shared" si="17"/>
        <v>False</v>
      </c>
    </row>
    <row r="138" spans="1:37" x14ac:dyDescent="0.25">
      <c r="A138" s="16"/>
      <c r="B138" s="28">
        <v>5</v>
      </c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1"/>
      <c r="Z138" s="104"/>
      <c r="AA138" s="105"/>
      <c r="AB138" s="105"/>
      <c r="AC138" s="105"/>
      <c r="AD138" s="106"/>
      <c r="AE138" s="16"/>
      <c r="AF138" s="16"/>
      <c r="AH138" s="4"/>
      <c r="AI138" s="13" t="str">
        <f t="shared" si="16"/>
        <v>False</v>
      </c>
      <c r="AJ138" s="37" t="str">
        <f t="shared" si="17"/>
        <v>False</v>
      </c>
    </row>
    <row r="139" spans="1:37" ht="15.75" x14ac:dyDescent="0.25">
      <c r="A139" s="16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16"/>
      <c r="AF139" s="16"/>
      <c r="AH139" s="14" t="s">
        <v>74</v>
      </c>
      <c r="AI139" s="14">
        <f>SUM(AI134:AI138)</f>
        <v>0</v>
      </c>
    </row>
    <row r="140" spans="1:37" x14ac:dyDescent="0.25">
      <c r="A140" s="22" t="s">
        <v>39</v>
      </c>
      <c r="B140" s="23" t="s">
        <v>40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7" x14ac:dyDescent="0.25">
      <c r="A141" s="16"/>
      <c r="B141" s="22" t="s">
        <v>1</v>
      </c>
      <c r="C141" s="23" t="s">
        <v>152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7" ht="45" customHeight="1" x14ac:dyDescent="0.25">
      <c r="A142" s="16"/>
      <c r="B142" s="19" t="s">
        <v>20</v>
      </c>
      <c r="C142" s="130" t="s">
        <v>41</v>
      </c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 t="s">
        <v>22</v>
      </c>
      <c r="S142" s="130"/>
      <c r="T142" s="138" t="s">
        <v>63</v>
      </c>
      <c r="U142" s="138"/>
      <c r="V142" s="138"/>
      <c r="W142" s="138"/>
      <c r="X142" s="138"/>
      <c r="Y142" s="151" t="s">
        <v>42</v>
      </c>
      <c r="Z142" s="151"/>
      <c r="AA142" s="151"/>
      <c r="AB142" s="151"/>
      <c r="AC142" s="151"/>
      <c r="AD142" s="151"/>
      <c r="AE142" s="23"/>
      <c r="AF142" s="16"/>
      <c r="AH142" s="8" t="s">
        <v>75</v>
      </c>
      <c r="AI142" s="11" t="s">
        <v>69</v>
      </c>
      <c r="AJ142" s="9" t="s">
        <v>70</v>
      </c>
    </row>
    <row r="143" spans="1:37" s="16" customFormat="1" x14ac:dyDescent="0.25">
      <c r="B143" s="34">
        <v>1</v>
      </c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08"/>
      <c r="S143" s="108"/>
      <c r="T143" s="107"/>
      <c r="U143" s="107"/>
      <c r="V143" s="107"/>
      <c r="W143" s="107"/>
      <c r="X143" s="107"/>
      <c r="Y143" s="117"/>
      <c r="Z143" s="117"/>
      <c r="AA143" s="117"/>
      <c r="AB143" s="117"/>
      <c r="AC143" s="117"/>
      <c r="AD143" s="117"/>
      <c r="AG143" s="5"/>
      <c r="AH143" s="35"/>
      <c r="AI143" s="38" t="str">
        <f>AJ143</f>
        <v>False</v>
      </c>
      <c r="AJ143" s="38" t="str">
        <f>IF(AND(T143="Ketua",AH143="Valid"),30,IF(AND(T143="Ketua",AH143="Tidak Valid"),0,IF(AND(T143="Anggota",AH143="Valid"),20,IF(AND(T143="Anggota",AH143="Tidak Valid"),0,IF(AND(T143="Mandiri",AH143="Valid"),50,IF(AND(T143="Mandiri",AH143="Tidak valid"),0,"False"))))))</f>
        <v>False</v>
      </c>
      <c r="AK143" s="5"/>
    </row>
    <row r="144" spans="1:37" s="16" customFormat="1" x14ac:dyDescent="0.25">
      <c r="B144" s="34">
        <v>2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08"/>
      <c r="S144" s="108"/>
      <c r="T144" s="107"/>
      <c r="U144" s="107"/>
      <c r="V144" s="107"/>
      <c r="W144" s="107"/>
      <c r="X144" s="107"/>
      <c r="Y144" s="117"/>
      <c r="Z144" s="117"/>
      <c r="AA144" s="117"/>
      <c r="AB144" s="117"/>
      <c r="AC144" s="117"/>
      <c r="AD144" s="117"/>
      <c r="AG144" s="5"/>
      <c r="AH144" s="35"/>
      <c r="AI144" s="38" t="str">
        <f t="shared" ref="AI144:AI147" si="18">AJ144</f>
        <v>False</v>
      </c>
      <c r="AJ144" s="38" t="str">
        <f t="shared" ref="AJ144:AJ147" si="19">IF(AND(T144="Ketua",AH144="Valid"),30,IF(AND(T144="Ketua",AH144="Tidak Valid"),0,IF(AND(T144="Anggota",AH144="Valid"),20,IF(AND(T144="Anggota",AH144="Tidak Valid"),0,IF(AND(T144="Mandiri",AH144="Valid"),50,IF(AND(T144="Mandiri",AH144="Tidak valid"),0,"False"))))))</f>
        <v>False</v>
      </c>
      <c r="AK144" s="5"/>
    </row>
    <row r="145" spans="1:37" s="16" customFormat="1" x14ac:dyDescent="0.25">
      <c r="B145" s="34">
        <v>3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08"/>
      <c r="S145" s="108"/>
      <c r="T145" s="107"/>
      <c r="U145" s="107"/>
      <c r="V145" s="107"/>
      <c r="W145" s="107"/>
      <c r="X145" s="107"/>
      <c r="Y145" s="117"/>
      <c r="Z145" s="117"/>
      <c r="AA145" s="117"/>
      <c r="AB145" s="117"/>
      <c r="AC145" s="117"/>
      <c r="AD145" s="117"/>
      <c r="AG145" s="5"/>
      <c r="AH145" s="35"/>
      <c r="AI145" s="38" t="str">
        <f t="shared" si="18"/>
        <v>False</v>
      </c>
      <c r="AJ145" s="38" t="str">
        <f t="shared" si="19"/>
        <v>False</v>
      </c>
      <c r="AK145" s="5"/>
    </row>
    <row r="146" spans="1:37" s="16" customFormat="1" x14ac:dyDescent="0.25">
      <c r="B146" s="34">
        <v>4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08"/>
      <c r="S146" s="108"/>
      <c r="T146" s="107"/>
      <c r="U146" s="107"/>
      <c r="V146" s="107"/>
      <c r="W146" s="107"/>
      <c r="X146" s="107"/>
      <c r="Y146" s="117"/>
      <c r="Z146" s="117"/>
      <c r="AA146" s="117"/>
      <c r="AB146" s="117"/>
      <c r="AC146" s="117"/>
      <c r="AD146" s="117"/>
      <c r="AG146" s="5"/>
      <c r="AH146" s="35"/>
      <c r="AI146" s="38" t="str">
        <f t="shared" si="18"/>
        <v>False</v>
      </c>
      <c r="AJ146" s="38" t="str">
        <f t="shared" si="19"/>
        <v>False</v>
      </c>
      <c r="AK146" s="5"/>
    </row>
    <row r="147" spans="1:37" x14ac:dyDescent="0.25">
      <c r="A147" s="16"/>
      <c r="B147" s="30">
        <v>5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08"/>
      <c r="S147" s="108"/>
      <c r="T147" s="107"/>
      <c r="U147" s="107"/>
      <c r="V147" s="107"/>
      <c r="W147" s="107"/>
      <c r="X147" s="107"/>
      <c r="Y147" s="117"/>
      <c r="Z147" s="117"/>
      <c r="AA147" s="117"/>
      <c r="AB147" s="117"/>
      <c r="AC147" s="117"/>
      <c r="AD147" s="117"/>
      <c r="AE147" s="16"/>
      <c r="AF147" s="16"/>
      <c r="AH147" s="35"/>
      <c r="AI147" s="13" t="str">
        <f t="shared" si="18"/>
        <v>False</v>
      </c>
      <c r="AJ147" s="38" t="str">
        <f t="shared" si="19"/>
        <v>False</v>
      </c>
    </row>
    <row r="148" spans="1:37" ht="15.75" x14ac:dyDescent="0.25">
      <c r="A148" s="16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16"/>
      <c r="AF148" s="16"/>
      <c r="AH148" s="14" t="s">
        <v>74</v>
      </c>
      <c r="AI148" s="14">
        <f>SUM(AI143:AI147)</f>
        <v>0</v>
      </c>
    </row>
    <row r="149" spans="1:37" x14ac:dyDescent="0.25">
      <c r="A149" s="16"/>
      <c r="B149" s="22" t="s">
        <v>43</v>
      </c>
      <c r="C149" s="23" t="s">
        <v>153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7" ht="30" customHeight="1" x14ac:dyDescent="0.25">
      <c r="A150" s="16"/>
      <c r="B150" s="18" t="s">
        <v>20</v>
      </c>
      <c r="C150" s="130" t="s">
        <v>44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 t="s">
        <v>22</v>
      </c>
      <c r="S150" s="130"/>
      <c r="T150" s="130" t="s">
        <v>45</v>
      </c>
      <c r="U150" s="130"/>
      <c r="V150" s="130"/>
      <c r="W150" s="130"/>
      <c r="X150" s="130"/>
      <c r="Y150" s="130" t="s">
        <v>57</v>
      </c>
      <c r="Z150" s="130"/>
      <c r="AA150" s="130"/>
      <c r="AB150" s="130"/>
      <c r="AC150" s="130"/>
      <c r="AD150" s="130"/>
      <c r="AE150" s="16"/>
      <c r="AF150" s="16"/>
      <c r="AH150" s="8" t="s">
        <v>75</v>
      </c>
      <c r="AI150" s="11" t="s">
        <v>69</v>
      </c>
      <c r="AJ150" s="9" t="s">
        <v>70</v>
      </c>
    </row>
    <row r="151" spans="1:37" ht="15" customHeight="1" x14ac:dyDescent="0.25">
      <c r="A151" s="16"/>
      <c r="B151" s="28">
        <v>1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08"/>
      <c r="S151" s="108"/>
      <c r="T151" s="107"/>
      <c r="U151" s="107"/>
      <c r="V151" s="107"/>
      <c r="W151" s="107"/>
      <c r="X151" s="107"/>
      <c r="Y151" s="135"/>
      <c r="Z151" s="135"/>
      <c r="AA151" s="135"/>
      <c r="AB151" s="135"/>
      <c r="AC151" s="135"/>
      <c r="AD151" s="135"/>
      <c r="AE151" s="16"/>
      <c r="AF151" s="16"/>
      <c r="AH151" s="4"/>
      <c r="AI151" s="13" t="str">
        <f>AJ151</f>
        <v>False</v>
      </c>
      <c r="AJ151" s="10" t="str">
        <f>IF(AND(T151="Jurnal",Y151="Internasional",AH151="Valid"),60,IF(AND(T151="Jurnal",Y151="Internasional",AH151="Tidak Valid"),0,IF(AND(T151="Jurnal",Y151="Nasional",AH151="Valid"),50,IF(AND(T151="Jurnal",Y151="Nasional",AH151="Tidak Valid"),0,IF(AND(T151="Jurnal",Y151="Provinsi",AH151="Valid"),40,IF(AND(T151="Jurnal",Y151="Provinsi",AH151="Tidak Valid"),0,IF(AND(T151="Jurnal",Y151="Kabupaten/Kota",AH151="Valid"),30,IF(AND(T151="Jurnal",Y151="Kabupaten/Kotal",AH151="Tidak Valid"),0,IF(AND(T151="Koran",Y151="Nasional",AH151="Valid"),30,IF(AND(T151="Koran",Y151="Nasional",AH151="Tidak Valid"),0,IF(AND(T151="Koran",Y151="Kabupaten/Kota",AH151="Valid"),25,IF(AND(T151="Koran",Y151="Kabupaten/Kota",AH151="Tidak Valid"),0,IF(AND(T151="Majalah",Y151="Nasional",AH151="Valid"),20,IF(AND(T151="Majalah",Y151="Nasional",AH151="Tidak Valid"),0,IF(AND(T151="Majalah",Y151="Kabupaten/Kota",AH151="Valid"),10,IF(AND(T151="Majalah",Y151="Kabupaten/Kota",AH151="Tidak Valid"),0,IF(AND(T151="Majalah",Y151="Sekolah",AH151="Valid"),5,IF(AND(T151="Majalah",Y151="Sekolah",AH151="Tidak Valid"),0,"False"))))))))))))))))))</f>
        <v>False</v>
      </c>
    </row>
    <row r="152" spans="1:37" x14ac:dyDescent="0.25">
      <c r="A152" s="16"/>
      <c r="B152" s="28">
        <v>2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08"/>
      <c r="S152" s="108"/>
      <c r="T152" s="107"/>
      <c r="U152" s="107"/>
      <c r="V152" s="107"/>
      <c r="W152" s="107"/>
      <c r="X152" s="107"/>
      <c r="Y152" s="135"/>
      <c r="Z152" s="135"/>
      <c r="AA152" s="135"/>
      <c r="AB152" s="135"/>
      <c r="AC152" s="135"/>
      <c r="AD152" s="135"/>
      <c r="AE152" s="16"/>
      <c r="AF152" s="16"/>
      <c r="AH152" s="4"/>
      <c r="AI152" s="13" t="str">
        <f t="shared" ref="AI152:AI155" si="20">AJ152</f>
        <v>False</v>
      </c>
      <c r="AJ152" s="38" t="str">
        <f t="shared" ref="AJ152:AJ155" si="21">IF(AND(T152="Jurnal",Y152="Internasional",AH152="Valid"),60,IF(AND(T152="Jurnal",Y152="Internasional",AH152="Tidak Valid"),0,IF(AND(T152="Jurnal",Y152="Nasional",AH152="Valid"),50,IF(AND(T152="Jurnal",Y152="Nasional",AH152="Tidak Valid"),0,IF(AND(T152="Jurnal",Y152="Provinsi",AH152="Valid"),40,IF(AND(T152="Jurnal",Y152="Provinsi",AH152="Tidak Valid"),0,IF(AND(T152="Jurnal",Y152="Kabupaten/Kota",AH152="Valid"),30,IF(AND(T152="Jurnal",Y152="Kabupaten/Kotal",AH152="Tidak Valid"),0,IF(AND(T152="Koran",Y152="Nasional",AH152="Valid"),30,IF(AND(T152="Koran",Y152="Nasional",AH152="Tidak Valid"),0,IF(AND(T152="Koran",Y152="Kabupaten/Kota",AH152="Valid"),25,IF(AND(T152="Koran",Y152="Kabupaten/Kota",AH152="Tidak Valid"),0,IF(AND(T152="Majalah",Y152="Nasional",AH152="Valid"),20,IF(AND(T152="Majalah",Y152="Nasional",AH152="Tidak Valid"),0,IF(AND(T152="Majalah",Y152="Kabupaten/Kota",AH152="Valid"),10,IF(AND(T152="Majalah",Y152="Kabupaten/Kota",AH152="Tidak Valid"),0,IF(AND(T152="Majalah",Y152="Sekolah",AH152="Valid"),5,IF(AND(T152="Majalah",Y152="Sekolah",AH152="Tidak Valid"),0,"False"))))))))))))))))))</f>
        <v>False</v>
      </c>
    </row>
    <row r="153" spans="1:37" x14ac:dyDescent="0.25">
      <c r="A153" s="16"/>
      <c r="B153" s="28">
        <v>3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08"/>
      <c r="S153" s="108"/>
      <c r="T153" s="107"/>
      <c r="U153" s="107"/>
      <c r="V153" s="107"/>
      <c r="W153" s="107"/>
      <c r="X153" s="107"/>
      <c r="Y153" s="135"/>
      <c r="Z153" s="135"/>
      <c r="AA153" s="135"/>
      <c r="AB153" s="135"/>
      <c r="AC153" s="135"/>
      <c r="AD153" s="135"/>
      <c r="AE153" s="16"/>
      <c r="AF153" s="16"/>
      <c r="AH153" s="4"/>
      <c r="AI153" s="13" t="str">
        <f t="shared" si="20"/>
        <v>False</v>
      </c>
      <c r="AJ153" s="38" t="str">
        <f t="shared" si="21"/>
        <v>False</v>
      </c>
    </row>
    <row r="154" spans="1:37" x14ac:dyDescent="0.25">
      <c r="A154" s="16"/>
      <c r="B154" s="28">
        <v>4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08"/>
      <c r="S154" s="108"/>
      <c r="T154" s="107"/>
      <c r="U154" s="107"/>
      <c r="V154" s="107"/>
      <c r="W154" s="107"/>
      <c r="X154" s="107"/>
      <c r="Y154" s="135"/>
      <c r="Z154" s="135"/>
      <c r="AA154" s="135"/>
      <c r="AB154" s="135"/>
      <c r="AC154" s="135"/>
      <c r="AD154" s="135"/>
      <c r="AE154" s="16"/>
      <c r="AF154" s="16"/>
      <c r="AH154" s="4"/>
      <c r="AI154" s="13" t="str">
        <f t="shared" si="20"/>
        <v>False</v>
      </c>
      <c r="AJ154" s="38" t="str">
        <f t="shared" si="21"/>
        <v>False</v>
      </c>
    </row>
    <row r="155" spans="1:37" x14ac:dyDescent="0.25">
      <c r="A155" s="16"/>
      <c r="B155" s="28">
        <v>5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08"/>
      <c r="S155" s="108"/>
      <c r="T155" s="107"/>
      <c r="U155" s="107"/>
      <c r="V155" s="107"/>
      <c r="W155" s="107"/>
      <c r="X155" s="107"/>
      <c r="Y155" s="135"/>
      <c r="Z155" s="135"/>
      <c r="AA155" s="135"/>
      <c r="AB155" s="135"/>
      <c r="AC155" s="135"/>
      <c r="AD155" s="135"/>
      <c r="AE155" s="16"/>
      <c r="AF155" s="16"/>
      <c r="AH155" s="4"/>
      <c r="AI155" s="13" t="str">
        <f t="shared" si="20"/>
        <v>False</v>
      </c>
      <c r="AJ155" s="38" t="str">
        <f t="shared" si="21"/>
        <v>False</v>
      </c>
    </row>
    <row r="156" spans="1:37" ht="15.75" x14ac:dyDescent="0.25">
      <c r="A156" s="16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16"/>
      <c r="AF156" s="16"/>
      <c r="AH156" s="14" t="s">
        <v>74</v>
      </c>
      <c r="AI156" s="14">
        <f>SUM(AI151:AI155)</f>
        <v>0</v>
      </c>
    </row>
    <row r="157" spans="1:37" x14ac:dyDescent="0.25">
      <c r="A157" s="16"/>
      <c r="B157" s="22" t="s">
        <v>24</v>
      </c>
      <c r="C157" s="23" t="s">
        <v>154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7" ht="30" customHeight="1" x14ac:dyDescent="0.25">
      <c r="A158" s="16"/>
      <c r="B158" s="18" t="s">
        <v>20</v>
      </c>
      <c r="C158" s="123" t="s">
        <v>46</v>
      </c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5"/>
      <c r="R158" s="130" t="s">
        <v>22</v>
      </c>
      <c r="S158" s="130"/>
      <c r="T158" s="166" t="s">
        <v>76</v>
      </c>
      <c r="U158" s="167"/>
      <c r="V158" s="167"/>
      <c r="W158" s="167"/>
      <c r="X158" s="123" t="s">
        <v>45</v>
      </c>
      <c r="Y158" s="124"/>
      <c r="Z158" s="124"/>
      <c r="AA158" s="124"/>
      <c r="AB158" s="124"/>
      <c r="AC158" s="124"/>
      <c r="AD158" s="125"/>
      <c r="AE158" s="16"/>
      <c r="AF158" s="16"/>
      <c r="AH158" s="8" t="s">
        <v>75</v>
      </c>
      <c r="AI158" s="11" t="s">
        <v>69</v>
      </c>
      <c r="AJ158" s="9" t="s">
        <v>70</v>
      </c>
    </row>
    <row r="159" spans="1:37" ht="15" customHeight="1" x14ac:dyDescent="0.25">
      <c r="A159" s="16"/>
      <c r="B159" s="28">
        <v>1</v>
      </c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6"/>
      <c r="R159" s="104"/>
      <c r="S159" s="106"/>
      <c r="T159" s="104"/>
      <c r="U159" s="105"/>
      <c r="V159" s="105"/>
      <c r="W159" s="105"/>
      <c r="X159" s="121"/>
      <c r="Y159" s="122"/>
      <c r="Z159" s="122"/>
      <c r="AA159" s="122"/>
      <c r="AB159" s="122"/>
      <c r="AC159" s="122"/>
      <c r="AD159" s="126"/>
      <c r="AE159" s="16"/>
      <c r="AF159" s="16"/>
      <c r="AH159" s="4"/>
      <c r="AI159" s="13" t="str">
        <f>AJ159</f>
        <v>False</v>
      </c>
      <c r="AJ159" s="38" t="str">
        <f>IF(AND(T159="Buku",X159="Nasional",AH159="Relevan"),50,IF(AND(T159="Buku",X159="Nasional",AH159="Tidak Relevan"),35,IF(AND(T159="Buku",X159="Provinsi",AH159="Relevan"),40,IF(AND(T159="Buku",X159="Provinsi",AH159="Tidak Relevan"),25,IF(AND(T159="Buku",X159="Kabupaten/Kota",AH159="Relevan"),30,IF(AND(T159="Buku",X159="Kabupaten/Kota",AH159="Tidak Relevan"),15,IF(AND(T159="Modul",X159="Nasional",AH159="Relevan"),50,IF(AND(T159="Modul",X159="Nasional",AH159="Tidak Relevan"),35,IF(AND(T159="Modul",X159="Provinsi",AH159="Relevan"),40,IF(AND(T159="Modul",X159="Provinsi",AH159="Tidak Relevan"),25,IF(AND(T159="Modul",X159="Kabupaten/Kota",AH159="Relevan"),30,IF(AND(T159="Modul",X159="Kabupaten/Kota",AH159="Tidak Relevan"),15,IF(AND(T159="Media",X159="Dipublikasikan di koran",AH159="Relevan"),25,IF(AND(T159="Media",X159="Dipublikasikan di koran",AH159="Tidak Relevan"),20,IF(AND(T159="Media",X159="Majalah sekolah",AH159="Relevan"),15,IF(AND(T159="Media",X159="Majalah sekolah",AH159="Tidak Relevan"),10,IF(AND(T159="Media",X159="Tidak dipublikasikan",AH159="Relevan"),8,IF(AND(T159="Media",X159="Tidak dipublikasikan",AH159="Tidak Relevan"),5,"False"))))))))))))))))))</f>
        <v>False</v>
      </c>
    </row>
    <row r="160" spans="1:37" ht="15" customHeight="1" x14ac:dyDescent="0.25">
      <c r="A160" s="16"/>
      <c r="B160" s="28">
        <v>2</v>
      </c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6"/>
      <c r="R160" s="104"/>
      <c r="S160" s="106"/>
      <c r="T160" s="104"/>
      <c r="U160" s="105"/>
      <c r="V160" s="105"/>
      <c r="W160" s="105"/>
      <c r="X160" s="121"/>
      <c r="Y160" s="122"/>
      <c r="Z160" s="122"/>
      <c r="AA160" s="122"/>
      <c r="AB160" s="122"/>
      <c r="AC160" s="122"/>
      <c r="AD160" s="126"/>
      <c r="AE160" s="16"/>
      <c r="AF160" s="16"/>
      <c r="AH160" s="4"/>
      <c r="AI160" s="13" t="str">
        <f t="shared" ref="AI160:AI163" si="22">AJ160</f>
        <v>False</v>
      </c>
      <c r="AJ160" s="38" t="str">
        <f t="shared" ref="AJ160:AJ163" si="23">IF(AND(T160="Buku",X160="Nasional",AH160="Relevan"),50,IF(AND(T160="Buku",X160="Nasional",AH160="Tidak Relevan"),35,IF(AND(T160="Buku",X160="Provinsi",AH160="Relevan"),40,IF(AND(T160="Buku",X160="Provinsi",AH160="Tidak Relevan"),25,IF(AND(T160="Buku",X160="Kabupaten/Kota",AH160="Relevan"),30,IF(AND(T160="Buku",X160="Kabupaten/Kota",AH160="Tidak Relevan"),15,IF(AND(T160="Modul",X160="Nasional",AH160="Relevan"),50,IF(AND(T160="Modul",X160="Nasional",AH160="Tidak Relevan"),35,IF(AND(T160="Modul",X160="Provinsi",AH160="Relevan"),40,IF(AND(T160="Modul",X160="Provinsi",AH160="Tidak Relevan"),25,IF(AND(T160="Modul",X160="Kabupaten/Kota",AH160="Relevan"),30,IF(AND(T160="Modul",X160="Kabupaten/Kota",AH160="Tidak Relevan"),15,IF(AND(T160="Media",X160="Dipublikasikan di koran",AH160="Relevan"),25,IF(AND(T160="Media",X160="Dipublikasikan di koran",AH160="Tidak Relevan"),20,IF(AND(T160="Media",X160="Majalah sekolah",AH160="Relevan"),15,IF(AND(T160="Media",X160="Majalah sekolah",AH160="Tidak Relevan"),10,IF(AND(T160="Media",X160="Tidak dipublikasikan",AH160="Relevan"),8,IF(AND(T160="Media",X160="Tidak dipublikasikan",AH160="Tidak Relevan"),5,"False"))))))))))))))))))</f>
        <v>False</v>
      </c>
    </row>
    <row r="161" spans="1:36" ht="15" customHeight="1" x14ac:dyDescent="0.25">
      <c r="A161" s="16"/>
      <c r="B161" s="28">
        <v>3</v>
      </c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6"/>
      <c r="R161" s="104"/>
      <c r="S161" s="106"/>
      <c r="T161" s="104"/>
      <c r="U161" s="105"/>
      <c r="V161" s="105"/>
      <c r="W161" s="105"/>
      <c r="X161" s="121"/>
      <c r="Y161" s="122"/>
      <c r="Z161" s="122"/>
      <c r="AA161" s="122"/>
      <c r="AB161" s="122"/>
      <c r="AC161" s="122"/>
      <c r="AD161" s="126"/>
      <c r="AE161" s="16"/>
      <c r="AF161" s="16"/>
      <c r="AH161" s="4"/>
      <c r="AI161" s="13" t="str">
        <f t="shared" si="22"/>
        <v>False</v>
      </c>
      <c r="AJ161" s="38" t="str">
        <f t="shared" si="23"/>
        <v>False</v>
      </c>
    </row>
    <row r="162" spans="1:36" ht="15" customHeight="1" x14ac:dyDescent="0.25">
      <c r="A162" s="16"/>
      <c r="B162" s="28">
        <v>4</v>
      </c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6"/>
      <c r="R162" s="104"/>
      <c r="S162" s="106"/>
      <c r="T162" s="104"/>
      <c r="U162" s="105"/>
      <c r="V162" s="105"/>
      <c r="W162" s="105"/>
      <c r="X162" s="121"/>
      <c r="Y162" s="122"/>
      <c r="Z162" s="122"/>
      <c r="AA162" s="122"/>
      <c r="AB162" s="122"/>
      <c r="AC162" s="122"/>
      <c r="AD162" s="126"/>
      <c r="AE162" s="16"/>
      <c r="AF162" s="16"/>
      <c r="AH162" s="4"/>
      <c r="AI162" s="13" t="str">
        <f t="shared" si="22"/>
        <v>False</v>
      </c>
      <c r="AJ162" s="38" t="str">
        <f t="shared" si="23"/>
        <v>False</v>
      </c>
    </row>
    <row r="163" spans="1:36" ht="15" customHeight="1" x14ac:dyDescent="0.25">
      <c r="A163" s="16"/>
      <c r="B163" s="28">
        <v>5</v>
      </c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6"/>
      <c r="R163" s="104"/>
      <c r="S163" s="106"/>
      <c r="T163" s="104"/>
      <c r="U163" s="105"/>
      <c r="V163" s="105"/>
      <c r="W163" s="105"/>
      <c r="X163" s="121"/>
      <c r="Y163" s="122"/>
      <c r="Z163" s="122"/>
      <c r="AA163" s="122"/>
      <c r="AB163" s="122"/>
      <c r="AC163" s="122"/>
      <c r="AD163" s="126"/>
      <c r="AE163" s="16"/>
      <c r="AF163" s="16"/>
      <c r="AH163" s="4"/>
      <c r="AI163" s="13" t="str">
        <f t="shared" si="22"/>
        <v>False</v>
      </c>
      <c r="AJ163" s="38" t="str">
        <f t="shared" si="23"/>
        <v>False</v>
      </c>
    </row>
    <row r="164" spans="1:36" ht="15.75" x14ac:dyDescent="0.25">
      <c r="A164" s="16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16"/>
      <c r="AF164" s="16"/>
      <c r="AH164" s="14" t="s">
        <v>74</v>
      </c>
      <c r="AI164" s="14">
        <f>SUM(AI159:AI163)</f>
        <v>0</v>
      </c>
    </row>
    <row r="165" spans="1:36" ht="15.75" x14ac:dyDescent="0.25">
      <c r="A165" s="23" t="s">
        <v>47</v>
      </c>
      <c r="B165" s="23" t="s">
        <v>164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H165" s="39"/>
      <c r="AI165" s="39"/>
    </row>
    <row r="166" spans="1:36" ht="31.5" customHeight="1" x14ac:dyDescent="0.25">
      <c r="A166" s="16"/>
      <c r="B166" s="36" t="s">
        <v>20</v>
      </c>
      <c r="C166" s="123" t="s">
        <v>93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5"/>
      <c r="Q166" s="123" t="s">
        <v>22</v>
      </c>
      <c r="R166" s="125"/>
      <c r="S166" s="152" t="s">
        <v>94</v>
      </c>
      <c r="T166" s="152"/>
      <c r="U166" s="152"/>
      <c r="V166" s="152"/>
      <c r="W166" s="152"/>
      <c r="X166" s="152"/>
      <c r="Y166" s="152"/>
      <c r="Z166" s="152"/>
      <c r="AA166" s="127" t="s">
        <v>95</v>
      </c>
      <c r="AB166" s="128"/>
      <c r="AC166" s="128"/>
      <c r="AD166" s="129"/>
      <c r="AE166" s="16"/>
      <c r="AF166" s="16"/>
      <c r="AH166" s="8" t="s">
        <v>75</v>
      </c>
      <c r="AI166" s="11" t="s">
        <v>69</v>
      </c>
      <c r="AJ166" s="9" t="s">
        <v>70</v>
      </c>
    </row>
    <row r="167" spans="1:36" ht="15" customHeight="1" x14ac:dyDescent="0.25">
      <c r="A167" s="16"/>
      <c r="B167" s="35">
        <v>1</v>
      </c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6"/>
      <c r="Q167" s="104"/>
      <c r="R167" s="106"/>
      <c r="S167" s="121"/>
      <c r="T167" s="122"/>
      <c r="U167" s="122"/>
      <c r="V167" s="122"/>
      <c r="W167" s="122"/>
      <c r="X167" s="122"/>
      <c r="Y167" s="122"/>
      <c r="Z167" s="122"/>
      <c r="AA167" s="104"/>
      <c r="AB167" s="105"/>
      <c r="AC167" s="105"/>
      <c r="AD167" s="106"/>
      <c r="AE167" s="16"/>
      <c r="AF167" s="16"/>
      <c r="AH167" s="4" t="s">
        <v>168</v>
      </c>
      <c r="AI167" s="13" t="str">
        <f>AJ167</f>
        <v>False</v>
      </c>
      <c r="AJ167" s="37" t="str">
        <f>IF(AND(AA167="Internasional",AH167="Valid"),30,IF(AND(AA167="Internasional",AH167="Tidak Valid"),0,IF(AND(AA167="Nasional",AH167="Valid"),20,IF(AND(AA167="Nasional",AH167="Tidak Valid"),0,IF(AND(AA167="Provinsi",AH167="Valid"),10,IF(AND(AA167="Provinsi",AH167="Tidak Valid"),0,IF(AND(AA167="Kabupaten/Kota",AH167="Valid"),5,IF(AND(AA167="Kabupaten/Kota",AH167="Tidak Valid"),0,"False"))))))))</f>
        <v>False</v>
      </c>
    </row>
    <row r="168" spans="1:36" x14ac:dyDescent="0.25">
      <c r="A168" s="16"/>
      <c r="B168" s="35">
        <v>2</v>
      </c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6"/>
      <c r="Q168" s="104"/>
      <c r="R168" s="106"/>
      <c r="S168" s="121"/>
      <c r="T168" s="122"/>
      <c r="U168" s="122"/>
      <c r="V168" s="122"/>
      <c r="W168" s="122"/>
      <c r="X168" s="122"/>
      <c r="Y168" s="122"/>
      <c r="Z168" s="122"/>
      <c r="AA168" s="104"/>
      <c r="AB168" s="105"/>
      <c r="AC168" s="105"/>
      <c r="AD168" s="106"/>
      <c r="AE168" s="16"/>
      <c r="AF168" s="16"/>
      <c r="AH168" s="4"/>
      <c r="AI168" s="13" t="str">
        <f t="shared" ref="AI168:AI171" si="24">AJ168</f>
        <v>False</v>
      </c>
      <c r="AJ168" s="37" t="str">
        <f t="shared" ref="AJ168:AJ171" si="25">IF(AND(AA168="Internasional",AH168="Valid"),30,IF(AND(AA168="Internasional",AH168="Tidak Valid"),0,IF(AND(AA168="Nasional",AH168="Valid"),20,IF(AND(AA168="Nasional",AH168="Tidak Valid"),0,IF(AND(AA168="Provinsi",AH168="Valid"),10,IF(AND(AA168="Provinsi",AH168="Tidak Valid"),0,IF(AND(AA168="Kabupaten/Kota",AH168="Valid"),5,IF(AND(AA168="Kabupaten/Kota",AH168="Tidak Valid"),0,"False"))))))))</f>
        <v>False</v>
      </c>
    </row>
    <row r="169" spans="1:36" x14ac:dyDescent="0.25">
      <c r="A169" s="16"/>
      <c r="B169" s="35">
        <v>3</v>
      </c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6"/>
      <c r="Q169" s="104"/>
      <c r="R169" s="106"/>
      <c r="S169" s="121"/>
      <c r="T169" s="122"/>
      <c r="U169" s="122"/>
      <c r="V169" s="122"/>
      <c r="W169" s="122"/>
      <c r="X169" s="122"/>
      <c r="Y169" s="122"/>
      <c r="Z169" s="122"/>
      <c r="AA169" s="104"/>
      <c r="AB169" s="105"/>
      <c r="AC169" s="105"/>
      <c r="AD169" s="106"/>
      <c r="AE169" s="16"/>
      <c r="AF169" s="16"/>
      <c r="AH169" s="4"/>
      <c r="AI169" s="13" t="str">
        <f t="shared" si="24"/>
        <v>False</v>
      </c>
      <c r="AJ169" s="37" t="str">
        <f t="shared" si="25"/>
        <v>False</v>
      </c>
    </row>
    <row r="170" spans="1:36" x14ac:dyDescent="0.25">
      <c r="A170" s="16"/>
      <c r="B170" s="35">
        <v>4</v>
      </c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6"/>
      <c r="Q170" s="104"/>
      <c r="R170" s="106"/>
      <c r="S170" s="121"/>
      <c r="T170" s="122"/>
      <c r="U170" s="122"/>
      <c r="V170" s="122"/>
      <c r="W170" s="122"/>
      <c r="X170" s="122"/>
      <c r="Y170" s="122"/>
      <c r="Z170" s="122"/>
      <c r="AA170" s="104"/>
      <c r="AB170" s="105"/>
      <c r="AC170" s="105"/>
      <c r="AD170" s="106"/>
      <c r="AE170" s="16"/>
      <c r="AF170" s="16"/>
      <c r="AH170" s="4"/>
      <c r="AI170" s="13" t="str">
        <f t="shared" si="24"/>
        <v>False</v>
      </c>
      <c r="AJ170" s="37" t="str">
        <f t="shared" si="25"/>
        <v>False</v>
      </c>
    </row>
    <row r="171" spans="1:36" x14ac:dyDescent="0.25">
      <c r="A171" s="16"/>
      <c r="B171" s="35">
        <v>5</v>
      </c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6"/>
      <c r="Q171" s="104"/>
      <c r="R171" s="106"/>
      <c r="S171" s="121"/>
      <c r="T171" s="122"/>
      <c r="U171" s="122"/>
      <c r="V171" s="122"/>
      <c r="W171" s="122"/>
      <c r="X171" s="122"/>
      <c r="Y171" s="122"/>
      <c r="Z171" s="122"/>
      <c r="AA171" s="104"/>
      <c r="AB171" s="105"/>
      <c r="AC171" s="105"/>
      <c r="AD171" s="106"/>
      <c r="AE171" s="16"/>
      <c r="AF171" s="16"/>
      <c r="AH171" s="4"/>
      <c r="AI171" s="13" t="str">
        <f t="shared" si="24"/>
        <v>False</v>
      </c>
      <c r="AJ171" s="37" t="str">
        <f t="shared" si="25"/>
        <v>False</v>
      </c>
    </row>
    <row r="172" spans="1:36" ht="15.75" x14ac:dyDescent="0.25">
      <c r="A172" s="16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1"/>
      <c r="U172" s="71"/>
      <c r="V172" s="71"/>
      <c r="W172" s="71"/>
      <c r="X172" s="70"/>
      <c r="Y172" s="70"/>
      <c r="Z172" s="70"/>
      <c r="AA172" s="70"/>
      <c r="AB172" s="70"/>
      <c r="AC172" s="70"/>
      <c r="AD172" s="70"/>
      <c r="AE172" s="16"/>
      <c r="AF172" s="16"/>
      <c r="AH172" s="14" t="s">
        <v>74</v>
      </c>
      <c r="AI172" s="14">
        <f>SUM(AI167:AI171)</f>
        <v>0</v>
      </c>
    </row>
    <row r="173" spans="1:36" x14ac:dyDescent="0.25">
      <c r="A173" s="22" t="s">
        <v>92</v>
      </c>
      <c r="B173" s="23" t="s">
        <v>48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6" x14ac:dyDescent="0.25">
      <c r="A174" s="16"/>
      <c r="B174" s="22" t="s">
        <v>1</v>
      </c>
      <c r="C174" s="23" t="s">
        <v>155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6" ht="30" customHeight="1" x14ac:dyDescent="0.25">
      <c r="A175" s="16"/>
      <c r="B175" s="60" t="s">
        <v>20</v>
      </c>
      <c r="C175" s="123" t="s">
        <v>49</v>
      </c>
      <c r="D175" s="124"/>
      <c r="E175" s="124"/>
      <c r="F175" s="124"/>
      <c r="G175" s="124"/>
      <c r="H175" s="124"/>
      <c r="I175" s="124"/>
      <c r="J175" s="124"/>
      <c r="K175" s="124"/>
      <c r="L175" s="125"/>
      <c r="M175" s="124" t="s">
        <v>50</v>
      </c>
      <c r="N175" s="124"/>
      <c r="O175" s="124"/>
      <c r="P175" s="124"/>
      <c r="Q175" s="124"/>
      <c r="R175" s="124"/>
      <c r="S175" s="124"/>
      <c r="T175" s="124"/>
      <c r="U175" s="123" t="s">
        <v>22</v>
      </c>
      <c r="V175" s="125"/>
      <c r="W175" s="127" t="s">
        <v>51</v>
      </c>
      <c r="X175" s="128"/>
      <c r="Y175" s="128"/>
      <c r="Z175" s="128"/>
      <c r="AA175" s="127" t="s">
        <v>57</v>
      </c>
      <c r="AB175" s="128"/>
      <c r="AC175" s="128"/>
      <c r="AD175" s="129"/>
      <c r="AE175" s="31"/>
      <c r="AF175" s="31"/>
      <c r="AH175" s="8" t="s">
        <v>75</v>
      </c>
      <c r="AI175" s="11" t="s">
        <v>69</v>
      </c>
      <c r="AJ175" s="9" t="s">
        <v>70</v>
      </c>
    </row>
    <row r="176" spans="1:36" x14ac:dyDescent="0.25">
      <c r="A176" s="16"/>
      <c r="B176" s="34">
        <v>1</v>
      </c>
      <c r="C176" s="109"/>
      <c r="D176" s="110"/>
      <c r="E176" s="110"/>
      <c r="F176" s="110"/>
      <c r="G176" s="110"/>
      <c r="H176" s="110"/>
      <c r="I176" s="110"/>
      <c r="J176" s="110"/>
      <c r="K176" s="110"/>
      <c r="L176" s="111"/>
      <c r="M176" s="104"/>
      <c r="N176" s="105"/>
      <c r="O176" s="105"/>
      <c r="P176" s="105"/>
      <c r="Q176" s="105"/>
      <c r="R176" s="105"/>
      <c r="S176" s="105"/>
      <c r="T176" s="106"/>
      <c r="U176" s="133"/>
      <c r="V176" s="134"/>
      <c r="W176" s="104"/>
      <c r="X176" s="105"/>
      <c r="Y176" s="105"/>
      <c r="Z176" s="106"/>
      <c r="AA176" s="104"/>
      <c r="AB176" s="105"/>
      <c r="AC176" s="105"/>
      <c r="AD176" s="106"/>
      <c r="AE176" s="2"/>
      <c r="AF176" s="2"/>
      <c r="AH176" s="4"/>
      <c r="AI176" s="13" t="str">
        <f>AJ176</f>
        <v>False</v>
      </c>
      <c r="AJ176" s="38" t="str">
        <f>IF(AND(AA176="Internasional",AH176="Valid"),40,IF(AND(AA176="Internasional",AH176="Tidak Valid"),0,IF(AND(AA176="Nasional",AH176="Valid"),30,IF(AND(AA176="Nasional",AH176="Tidak Valid"),0,IF(AND(AA176="Provinsi",AH176="Valid"),20,IF(AND(AA176="Provinsi",AH176="Tidak Valid"),0,IF(AND(AA176="Kabupaten/Kota",AH176="Valid"),10,IF(AND(AA176="Kabupaten/Kota",AH176="Tidak Valid"),0,IF(AND(AA176="Kecamatan/Gugus",AH176="Valid"),5,IF(AND(AA176="Kecamatan/Gugus",AH176="Tidak Valid"),0,"False"))))))))))</f>
        <v>False</v>
      </c>
    </row>
    <row r="177" spans="1:36" x14ac:dyDescent="0.25">
      <c r="A177" s="16"/>
      <c r="B177" s="34">
        <v>2</v>
      </c>
      <c r="C177" s="109"/>
      <c r="D177" s="110"/>
      <c r="E177" s="110"/>
      <c r="F177" s="110"/>
      <c r="G177" s="110"/>
      <c r="H177" s="110"/>
      <c r="I177" s="110"/>
      <c r="J177" s="110"/>
      <c r="K177" s="110"/>
      <c r="L177" s="111"/>
      <c r="M177" s="104"/>
      <c r="N177" s="105"/>
      <c r="O177" s="105"/>
      <c r="P177" s="105"/>
      <c r="Q177" s="105"/>
      <c r="R177" s="105"/>
      <c r="S177" s="105"/>
      <c r="T177" s="106"/>
      <c r="U177" s="133"/>
      <c r="V177" s="134"/>
      <c r="W177" s="104"/>
      <c r="X177" s="105"/>
      <c r="Y177" s="105"/>
      <c r="Z177" s="106"/>
      <c r="AA177" s="104"/>
      <c r="AB177" s="105"/>
      <c r="AC177" s="105"/>
      <c r="AD177" s="106"/>
      <c r="AE177" s="2"/>
      <c r="AF177" s="2"/>
      <c r="AH177" s="4"/>
      <c r="AI177" s="13" t="str">
        <f t="shared" ref="AI177:AI180" si="26">AJ177</f>
        <v>False</v>
      </c>
      <c r="AJ177" s="38" t="str">
        <f>IF(AND(AA177="Internasional",AH177="Valid"),40,IF(AND(AA177="Internasional",AH177="Tidak Valid"),0,IF(AND(AA177="Nasional",AH177="Valid"),30,IF(AND(AA177="Nasional",AH177="Tidak Valid"),0,IF(AND(AA177="Provinsi",AH177="Valid"),20,IF(AND(AA177="Provinsi",AH177="Tidak Valid"),0,IF(AND(AA177="Kabupaten/Kota",AH177="Valid"),10,IF(AND(AA177="Kabupaten/Kota",AH177="Tidak Valid"),0,IF(AND(AA177="Kecamatan/Gugus",AH177="Valid"),5,IF(AND(AA177="Kecamatan/Gugus",AH177="Tidak Valid"),0,"False"))))))))))</f>
        <v>False</v>
      </c>
    </row>
    <row r="178" spans="1:36" x14ac:dyDescent="0.25">
      <c r="A178" s="16"/>
      <c r="B178" s="34">
        <v>3</v>
      </c>
      <c r="C178" s="109"/>
      <c r="D178" s="110"/>
      <c r="E178" s="110"/>
      <c r="F178" s="110"/>
      <c r="G178" s="110"/>
      <c r="H178" s="110"/>
      <c r="I178" s="110"/>
      <c r="J178" s="110"/>
      <c r="K178" s="110"/>
      <c r="L178" s="111"/>
      <c r="M178" s="104"/>
      <c r="N178" s="105"/>
      <c r="O178" s="105"/>
      <c r="P178" s="105"/>
      <c r="Q178" s="105"/>
      <c r="R178" s="105"/>
      <c r="S178" s="105"/>
      <c r="T178" s="106"/>
      <c r="U178" s="133"/>
      <c r="V178" s="134"/>
      <c r="W178" s="104"/>
      <c r="X178" s="105"/>
      <c r="Y178" s="105"/>
      <c r="Z178" s="106"/>
      <c r="AA178" s="104"/>
      <c r="AB178" s="105"/>
      <c r="AC178" s="105"/>
      <c r="AD178" s="106"/>
      <c r="AE178" s="2"/>
      <c r="AF178" s="2"/>
      <c r="AH178" s="4"/>
      <c r="AI178" s="13" t="str">
        <f t="shared" si="26"/>
        <v>False</v>
      </c>
      <c r="AJ178" s="38" t="str">
        <f t="shared" ref="AJ178:AJ180" si="27">IF(AND(AA178="Internasional",AH178="Valid"),40,IF(AND(AA178="Internasional",AH178="Tidak Valid"),0,IF(AND(AA178="Nasional",AH178="Valid"),30,IF(AND(AA178="Nasional",AH178="Tidak Valid"),0,IF(AND(AA178="Provinsi",AH178="Valid"),20,IF(AND(AA178="Provinsi",AH178="Tidak Valid"),0,IF(AND(AA178="Kabupaten/Kota",AH178="Valid"),10,IF(AND(AA178="Kabupaten/Kota",AH178="Tidak Valid"),0,IF(AND(AA178="Kecamatan/Gugus",AH178="Valid"),5,IF(AND(AA178="Kecamatan/Gugus",AH178="Tidak Valid"),0,"False"))))))))))</f>
        <v>False</v>
      </c>
    </row>
    <row r="179" spans="1:36" x14ac:dyDescent="0.25">
      <c r="A179" s="16"/>
      <c r="B179" s="34">
        <v>4</v>
      </c>
      <c r="C179" s="109"/>
      <c r="D179" s="110"/>
      <c r="E179" s="110"/>
      <c r="F179" s="110"/>
      <c r="G179" s="110"/>
      <c r="H179" s="110"/>
      <c r="I179" s="110"/>
      <c r="J179" s="110"/>
      <c r="K179" s="110"/>
      <c r="L179" s="111"/>
      <c r="M179" s="104"/>
      <c r="N179" s="105"/>
      <c r="O179" s="105"/>
      <c r="P179" s="105"/>
      <c r="Q179" s="105"/>
      <c r="R179" s="105"/>
      <c r="S179" s="105"/>
      <c r="T179" s="106"/>
      <c r="U179" s="133"/>
      <c r="V179" s="134"/>
      <c r="W179" s="104"/>
      <c r="X179" s="105"/>
      <c r="Y179" s="105"/>
      <c r="Z179" s="106"/>
      <c r="AA179" s="104"/>
      <c r="AB179" s="105"/>
      <c r="AC179" s="105"/>
      <c r="AD179" s="106"/>
      <c r="AE179" s="2"/>
      <c r="AF179" s="2"/>
      <c r="AH179" s="4"/>
      <c r="AI179" s="13" t="str">
        <f t="shared" si="26"/>
        <v>False</v>
      </c>
      <c r="AJ179" s="38" t="str">
        <f t="shared" si="27"/>
        <v>False</v>
      </c>
    </row>
    <row r="180" spans="1:36" x14ac:dyDescent="0.25">
      <c r="A180" s="16"/>
      <c r="B180" s="34">
        <v>5</v>
      </c>
      <c r="C180" s="109"/>
      <c r="D180" s="110"/>
      <c r="E180" s="110"/>
      <c r="F180" s="110"/>
      <c r="G180" s="110"/>
      <c r="H180" s="110"/>
      <c r="I180" s="110"/>
      <c r="J180" s="110"/>
      <c r="K180" s="110"/>
      <c r="L180" s="111"/>
      <c r="M180" s="104"/>
      <c r="N180" s="105"/>
      <c r="O180" s="105"/>
      <c r="P180" s="105"/>
      <c r="Q180" s="105"/>
      <c r="R180" s="105"/>
      <c r="S180" s="105"/>
      <c r="T180" s="106"/>
      <c r="U180" s="133"/>
      <c r="V180" s="134"/>
      <c r="W180" s="104"/>
      <c r="X180" s="105"/>
      <c r="Y180" s="105"/>
      <c r="Z180" s="106"/>
      <c r="AA180" s="104"/>
      <c r="AB180" s="105"/>
      <c r="AC180" s="105"/>
      <c r="AD180" s="106"/>
      <c r="AE180" s="2"/>
      <c r="AF180" s="2"/>
      <c r="AH180" s="4"/>
      <c r="AI180" s="13" t="str">
        <f t="shared" si="26"/>
        <v>False</v>
      </c>
      <c r="AJ180" s="38" t="str">
        <f t="shared" si="27"/>
        <v>False</v>
      </c>
    </row>
    <row r="181" spans="1:36" ht="15.75" x14ac:dyDescent="0.25">
      <c r="A181" s="16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16"/>
      <c r="AF181" s="16"/>
      <c r="AH181" s="14" t="s">
        <v>74</v>
      </c>
      <c r="AI181" s="14">
        <f>SUM(AI176:AI180)</f>
        <v>0</v>
      </c>
    </row>
    <row r="182" spans="1:36" x14ac:dyDescent="0.25">
      <c r="A182" s="16"/>
      <c r="B182" s="22" t="s">
        <v>43</v>
      </c>
      <c r="C182" s="23" t="s">
        <v>165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25"/>
      <c r="AF182" s="25"/>
    </row>
    <row r="183" spans="1:36" ht="30" customHeight="1" x14ac:dyDescent="0.25">
      <c r="A183" s="16"/>
      <c r="B183" s="20" t="s">
        <v>20</v>
      </c>
      <c r="C183" s="123" t="s">
        <v>49</v>
      </c>
      <c r="D183" s="124"/>
      <c r="E183" s="124"/>
      <c r="F183" s="124"/>
      <c r="G183" s="124"/>
      <c r="H183" s="124"/>
      <c r="I183" s="124"/>
      <c r="J183" s="124"/>
      <c r="K183" s="124"/>
      <c r="L183" s="125"/>
      <c r="M183" s="123" t="s">
        <v>54</v>
      </c>
      <c r="N183" s="124"/>
      <c r="O183" s="124"/>
      <c r="P183" s="124"/>
      <c r="Q183" s="124"/>
      <c r="R183" s="124"/>
      <c r="S183" s="124"/>
      <c r="T183" s="124"/>
      <c r="U183" s="123" t="s">
        <v>22</v>
      </c>
      <c r="V183" s="125"/>
      <c r="W183" s="127" t="s">
        <v>125</v>
      </c>
      <c r="X183" s="128"/>
      <c r="Y183" s="128"/>
      <c r="Z183" s="128"/>
      <c r="AA183" s="123" t="s">
        <v>57</v>
      </c>
      <c r="AB183" s="124"/>
      <c r="AC183" s="124"/>
      <c r="AD183" s="125"/>
      <c r="AE183" s="31"/>
      <c r="AF183" s="31"/>
      <c r="AH183" s="8" t="s">
        <v>75</v>
      </c>
      <c r="AI183" s="11" t="s">
        <v>69</v>
      </c>
      <c r="AJ183" s="9" t="s">
        <v>70</v>
      </c>
    </row>
    <row r="184" spans="1:36" x14ac:dyDescent="0.25">
      <c r="A184" s="16"/>
      <c r="B184" s="32">
        <v>1</v>
      </c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61"/>
      <c r="N184" s="162"/>
      <c r="O184" s="162"/>
      <c r="P184" s="162"/>
      <c r="Q184" s="162"/>
      <c r="R184" s="162"/>
      <c r="S184" s="162"/>
      <c r="T184" s="162"/>
      <c r="U184" s="157"/>
      <c r="V184" s="158"/>
      <c r="W184" s="159"/>
      <c r="X184" s="160"/>
      <c r="Y184" s="160"/>
      <c r="Z184" s="160"/>
      <c r="AA184" s="104"/>
      <c r="AB184" s="105"/>
      <c r="AC184" s="105"/>
      <c r="AD184" s="106"/>
      <c r="AE184" s="33"/>
      <c r="AF184" s="25"/>
      <c r="AH184" s="4"/>
      <c r="AI184" s="13" t="str">
        <f>AJ184</f>
        <v>False</v>
      </c>
      <c r="AJ184" s="37" t="str">
        <f>IF(AND(AA184="Internasional",AH184="Juara I"),40,IF(AND(AA184="Internasional",AH184="Juara II"),35,IF(AND(AA184="Internasional",AH184="Juara III"),25,IF(AND(AA184="Internasional",AH184="Tidak Relevan"),0,IF(AND(AA184="Nasional",AH184="Juara I"),30,IF(AND(AA184="Nasional",AH184="Juara II"),25,IF(AND(AA184="Nasional",AH184="Juara III"),15,IF(AND(AA184="Nasional",AH184="Tidak Relevan"),0,IF(AND(AA184="Provinsi",AH184="Juara I"),20,IF(AND(AA184="Provinsi",AH184="Juara II"),15,IF(AND(AA184="Provinsi",AH184="Juara III"),10,IF(AND(AA184="Provinsi",AH184="Tidak Relevan"),0,IF(AND(AA184="Kabupaten/Kota",AH184="Juara I"),10,IF(AND(AA184="Kabupaten/Kota",AH184="Juara II"),5,IF(AND(AA184="Kabupaten/Kota",AH184="Juara III"),2,IF(AND(AA184="Kabupaten/Kota",AH184="Tidak Relevan"),0,"False"))))))))))))))))</f>
        <v>False</v>
      </c>
    </row>
    <row r="185" spans="1:36" x14ac:dyDescent="0.25">
      <c r="A185" s="16"/>
      <c r="B185" s="32">
        <v>2</v>
      </c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61"/>
      <c r="N185" s="162"/>
      <c r="O185" s="162"/>
      <c r="P185" s="162"/>
      <c r="Q185" s="162"/>
      <c r="R185" s="162"/>
      <c r="S185" s="162"/>
      <c r="T185" s="162"/>
      <c r="U185" s="157"/>
      <c r="V185" s="158"/>
      <c r="W185" s="159"/>
      <c r="X185" s="160"/>
      <c r="Y185" s="160"/>
      <c r="Z185" s="160"/>
      <c r="AA185" s="104"/>
      <c r="AB185" s="105"/>
      <c r="AC185" s="105"/>
      <c r="AD185" s="106"/>
      <c r="AE185" s="33"/>
      <c r="AF185" s="25"/>
      <c r="AH185" s="4"/>
      <c r="AI185" s="13" t="str">
        <f t="shared" ref="AI185:AI188" si="28">AJ185</f>
        <v>False</v>
      </c>
      <c r="AJ185" s="38" t="str">
        <f t="shared" ref="AJ185:AJ188" si="29">IF(AND(AA185="Internasional",AH185="Juara I"),40,IF(AND(AA185="Internasional",AH185="Juara II"),35,IF(AND(AA185="Internasional",AH185="Juara III"),25,IF(AND(AA185="Internasional",AH185="Tidak Relevan"),0,IF(AND(AA185="Nasional",AH185="Juara I"),30,IF(AND(AA185="Nasional",AH185="Juara II"),25,IF(AND(AA185="Nasional",AH185="Juara III"),15,IF(AND(AA185="Nasional",AH185="Tidak Relevan"),0,IF(AND(AA185="Provinsi",AH185="Juara I"),20,IF(AND(AA185="Provinsi",AH185="Juara II"),15,IF(AND(AA185="Provinsi",AH185="Juara III"),10,IF(AND(AA185="Provinsi",AH185="Tidak Relevan"),0,IF(AND(AA185="Kabupaten/Kota",AH185="Juara I"),10,IF(AND(AA185="Kabupaten/Kota",AH185="Juara II"),5,IF(AND(AA185="Kabupaten/Kota",AH185="Juara III"),2,IF(AND(AA185="Kabupaten/Kota",AH185="Tidak Relevan"),0,"False"))))))))))))))))</f>
        <v>False</v>
      </c>
    </row>
    <row r="186" spans="1:36" x14ac:dyDescent="0.25">
      <c r="A186" s="16"/>
      <c r="B186" s="32">
        <v>3</v>
      </c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61"/>
      <c r="N186" s="162"/>
      <c r="O186" s="162"/>
      <c r="P186" s="162"/>
      <c r="Q186" s="162"/>
      <c r="R186" s="162"/>
      <c r="S186" s="162"/>
      <c r="T186" s="162"/>
      <c r="U186" s="157"/>
      <c r="V186" s="158"/>
      <c r="W186" s="159"/>
      <c r="X186" s="160"/>
      <c r="Y186" s="160"/>
      <c r="Z186" s="160"/>
      <c r="AA186" s="104"/>
      <c r="AB186" s="105"/>
      <c r="AC186" s="105"/>
      <c r="AD186" s="106"/>
      <c r="AE186" s="33"/>
      <c r="AF186" s="25"/>
      <c r="AH186" s="4"/>
      <c r="AI186" s="13" t="str">
        <f t="shared" si="28"/>
        <v>False</v>
      </c>
      <c r="AJ186" s="38" t="str">
        <f t="shared" si="29"/>
        <v>False</v>
      </c>
    </row>
    <row r="187" spans="1:36" x14ac:dyDescent="0.25">
      <c r="A187" s="16"/>
      <c r="B187" s="32">
        <v>4</v>
      </c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61"/>
      <c r="N187" s="162"/>
      <c r="O187" s="162"/>
      <c r="P187" s="162"/>
      <c r="Q187" s="162"/>
      <c r="R187" s="162"/>
      <c r="S187" s="162"/>
      <c r="T187" s="162"/>
      <c r="U187" s="157"/>
      <c r="V187" s="158"/>
      <c r="W187" s="159"/>
      <c r="X187" s="160"/>
      <c r="Y187" s="160"/>
      <c r="Z187" s="160"/>
      <c r="AA187" s="104"/>
      <c r="AB187" s="105"/>
      <c r="AC187" s="105"/>
      <c r="AD187" s="106"/>
      <c r="AE187" s="33"/>
      <c r="AF187" s="25"/>
      <c r="AH187" s="4"/>
      <c r="AI187" s="13" t="str">
        <f t="shared" si="28"/>
        <v>False</v>
      </c>
      <c r="AJ187" s="38" t="str">
        <f t="shared" si="29"/>
        <v>False</v>
      </c>
    </row>
    <row r="188" spans="1:36" x14ac:dyDescent="0.25">
      <c r="A188" s="16"/>
      <c r="B188" s="32">
        <v>5</v>
      </c>
      <c r="C188" s="154"/>
      <c r="D188" s="155"/>
      <c r="E188" s="155"/>
      <c r="F188" s="155"/>
      <c r="G188" s="155"/>
      <c r="H188" s="155"/>
      <c r="I188" s="155"/>
      <c r="J188" s="155"/>
      <c r="K188" s="155"/>
      <c r="L188" s="156"/>
      <c r="M188" s="161"/>
      <c r="N188" s="162"/>
      <c r="O188" s="162"/>
      <c r="P188" s="162"/>
      <c r="Q188" s="162"/>
      <c r="R188" s="162"/>
      <c r="S188" s="162"/>
      <c r="T188" s="162"/>
      <c r="U188" s="157"/>
      <c r="V188" s="158"/>
      <c r="W188" s="159"/>
      <c r="X188" s="160"/>
      <c r="Y188" s="160"/>
      <c r="Z188" s="160"/>
      <c r="AA188" s="104"/>
      <c r="AB188" s="105"/>
      <c r="AC188" s="105"/>
      <c r="AD188" s="106"/>
      <c r="AE188" s="33"/>
      <c r="AF188" s="25"/>
      <c r="AH188" s="4"/>
      <c r="AI188" s="13" t="str">
        <f t="shared" si="28"/>
        <v>False</v>
      </c>
      <c r="AJ188" s="38" t="str">
        <f t="shared" si="29"/>
        <v>False</v>
      </c>
    </row>
    <row r="189" spans="1:36" ht="15.75" x14ac:dyDescent="0.25">
      <c r="A189" s="16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16"/>
      <c r="AF189" s="16"/>
      <c r="AH189" s="14" t="s">
        <v>74</v>
      </c>
      <c r="AI189" s="14">
        <f>SUM(AI184:AI188)</f>
        <v>0</v>
      </c>
    </row>
    <row r="190" spans="1:36" x14ac:dyDescent="0.25">
      <c r="A190" s="29" t="s">
        <v>55</v>
      </c>
      <c r="B190" s="23" t="s">
        <v>166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6" ht="2.2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6" x14ac:dyDescent="0.25">
      <c r="A192" s="16"/>
      <c r="B192" s="20" t="s">
        <v>20</v>
      </c>
      <c r="C192" s="123" t="s">
        <v>56</v>
      </c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5"/>
      <c r="T192" s="142" t="s">
        <v>22</v>
      </c>
      <c r="U192" s="142"/>
      <c r="V192" s="123" t="s">
        <v>5</v>
      </c>
      <c r="W192" s="124"/>
      <c r="X192" s="124"/>
      <c r="Y192" s="125"/>
      <c r="Z192" s="123" t="s">
        <v>57</v>
      </c>
      <c r="AA192" s="124"/>
      <c r="AB192" s="124"/>
      <c r="AC192" s="124"/>
      <c r="AD192" s="125"/>
      <c r="AE192" s="16"/>
      <c r="AF192" s="16"/>
      <c r="AH192" s="8" t="s">
        <v>75</v>
      </c>
      <c r="AI192" s="11" t="s">
        <v>69</v>
      </c>
      <c r="AJ192" s="9" t="s">
        <v>70</v>
      </c>
    </row>
    <row r="193" spans="1:36" x14ac:dyDescent="0.25">
      <c r="A193" s="16"/>
      <c r="B193" s="17">
        <v>1</v>
      </c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1"/>
      <c r="T193" s="145"/>
      <c r="U193" s="134"/>
      <c r="V193" s="104"/>
      <c r="W193" s="105"/>
      <c r="X193" s="105"/>
      <c r="Y193" s="106"/>
      <c r="Z193" s="104"/>
      <c r="AA193" s="105"/>
      <c r="AB193" s="105"/>
      <c r="AC193" s="105"/>
      <c r="AD193" s="106"/>
      <c r="AE193" s="16"/>
      <c r="AF193" s="16"/>
      <c r="AH193" s="4"/>
      <c r="AI193" s="13" t="str">
        <f>AJ193</f>
        <v>False</v>
      </c>
      <c r="AJ193" s="10" t="str">
        <f t="shared" ref="AJ193:AJ197" si="30">IF(AND(Z193="Internasional",AH193="Kependidikan"),10,IF(AND(Z193="Internasional",AH193="Sosial"),7,IF(AND(Z193="Nasional",AH193="Kependidikan"),7,IF(AND(Z193="Nasional",AH193="Sosial"),5,IF(AND(Z193="Provinsi",AH193="Kependidikan"),5,IF(AND(Z193="Provinsi",AH193="Sosial"),4,IF(AND(Z193="Kabupaten/Kota",AH193="Kependidikan"),4,IF(AND(Z193="Kabupaten/Kota",AH193="Sosial"),3,IF(AND(Z193="Kecamatan",AH193="Kependidikan"),3,IF(AND(Z193="Kecamatan",AH193="Sosial"),2,IF(AND(Z193="Desa/Kelurahan",AH193="Kependidikan"),2,IF(AND(Z193="Desa/Kelurahan",AH193="Sosial"),1,"False"))))))))))))</f>
        <v>False</v>
      </c>
    </row>
    <row r="194" spans="1:36" x14ac:dyDescent="0.25">
      <c r="A194" s="16"/>
      <c r="B194" s="17">
        <v>2</v>
      </c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1"/>
      <c r="T194" s="145"/>
      <c r="U194" s="134"/>
      <c r="V194" s="104"/>
      <c r="W194" s="105"/>
      <c r="X194" s="105"/>
      <c r="Y194" s="106"/>
      <c r="Z194" s="104"/>
      <c r="AA194" s="105"/>
      <c r="AB194" s="105"/>
      <c r="AC194" s="105"/>
      <c r="AD194" s="106"/>
      <c r="AE194" s="16"/>
      <c r="AF194" s="16"/>
      <c r="AH194" s="4"/>
      <c r="AI194" s="13" t="str">
        <f t="shared" ref="AI194:AI197" si="31">AJ194</f>
        <v>False</v>
      </c>
      <c r="AJ194" s="10" t="str">
        <f t="shared" si="30"/>
        <v>False</v>
      </c>
    </row>
    <row r="195" spans="1:36" x14ac:dyDescent="0.25">
      <c r="A195" s="16"/>
      <c r="B195" s="17">
        <v>3</v>
      </c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1"/>
      <c r="T195" s="145"/>
      <c r="U195" s="134"/>
      <c r="V195" s="104"/>
      <c r="W195" s="105"/>
      <c r="X195" s="105"/>
      <c r="Y195" s="106"/>
      <c r="Z195" s="104"/>
      <c r="AA195" s="105"/>
      <c r="AB195" s="105"/>
      <c r="AC195" s="105"/>
      <c r="AD195" s="106"/>
      <c r="AE195" s="16"/>
      <c r="AF195" s="16"/>
      <c r="AH195" s="4"/>
      <c r="AI195" s="13" t="str">
        <f t="shared" si="31"/>
        <v>False</v>
      </c>
      <c r="AJ195" s="10" t="str">
        <f t="shared" si="30"/>
        <v>False</v>
      </c>
    </row>
    <row r="196" spans="1:36" x14ac:dyDescent="0.25">
      <c r="A196" s="16"/>
      <c r="B196" s="17">
        <v>4</v>
      </c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1"/>
      <c r="T196" s="145"/>
      <c r="U196" s="134"/>
      <c r="V196" s="104"/>
      <c r="W196" s="105"/>
      <c r="X196" s="105"/>
      <c r="Y196" s="106"/>
      <c r="Z196" s="104"/>
      <c r="AA196" s="105"/>
      <c r="AB196" s="105"/>
      <c r="AC196" s="105"/>
      <c r="AD196" s="106"/>
      <c r="AE196" s="16"/>
      <c r="AF196" s="16"/>
      <c r="AH196" s="4"/>
      <c r="AI196" s="13" t="str">
        <f t="shared" si="31"/>
        <v>False</v>
      </c>
      <c r="AJ196" s="10" t="str">
        <f t="shared" si="30"/>
        <v>False</v>
      </c>
    </row>
    <row r="197" spans="1:36" x14ac:dyDescent="0.25">
      <c r="A197" s="16"/>
      <c r="B197" s="17">
        <v>5</v>
      </c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1"/>
      <c r="T197" s="145"/>
      <c r="U197" s="134"/>
      <c r="V197" s="104"/>
      <c r="W197" s="105"/>
      <c r="X197" s="105"/>
      <c r="Y197" s="106"/>
      <c r="Z197" s="104"/>
      <c r="AA197" s="105"/>
      <c r="AB197" s="105"/>
      <c r="AC197" s="105"/>
      <c r="AD197" s="106"/>
      <c r="AE197" s="16"/>
      <c r="AF197" s="16"/>
      <c r="AH197" s="4"/>
      <c r="AI197" s="13" t="str">
        <f t="shared" si="31"/>
        <v>False</v>
      </c>
      <c r="AJ197" s="10" t="str">
        <f t="shared" si="30"/>
        <v>False</v>
      </c>
    </row>
    <row r="198" spans="1:36" ht="15.75" x14ac:dyDescent="0.25">
      <c r="A198" s="16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16"/>
      <c r="AF198" s="16"/>
      <c r="AH198" s="14" t="s">
        <v>74</v>
      </c>
      <c r="AI198" s="14">
        <f>SUM(AI193:AI197)</f>
        <v>0</v>
      </c>
    </row>
    <row r="199" spans="1:36" ht="18.75" customHeight="1" x14ac:dyDescent="0.25">
      <c r="A199" s="16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16"/>
      <c r="AF199" s="16"/>
      <c r="AH199" s="137" t="s">
        <v>71</v>
      </c>
      <c r="AI199" s="137">
        <f>AI63+AI73+AI82+AI90+AI98+AI104+AI112+AI122+AI130+AI139+AI148+AI156+AI164+AI172+AI181+AI189+AI198</f>
        <v>0</v>
      </c>
    </row>
    <row r="200" spans="1:36" x14ac:dyDescent="0.25">
      <c r="A200" s="16"/>
      <c r="B200" s="143" t="s">
        <v>58</v>
      </c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H200" s="137"/>
      <c r="AI200" s="137"/>
    </row>
    <row r="201" spans="1:36" x14ac:dyDescent="0.25">
      <c r="A201" s="16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</row>
    <row r="202" spans="1:36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6" x14ac:dyDescent="0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16"/>
      <c r="S203" s="59" t="s">
        <v>170</v>
      </c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6" x14ac:dyDescent="0.2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6" x14ac:dyDescent="0.2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6" x14ac:dyDescent="0.2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 t="s">
        <v>59</v>
      </c>
      <c r="T206" s="69"/>
      <c r="U206" s="69"/>
      <c r="V206" s="69"/>
      <c r="W206" s="69"/>
      <c r="X206" s="69"/>
      <c r="Y206" s="69"/>
      <c r="Z206" s="69"/>
      <c r="AA206" s="16"/>
      <c r="AB206" s="16"/>
      <c r="AC206" s="16"/>
      <c r="AD206" s="16"/>
      <c r="AE206" s="16"/>
      <c r="AF206" s="16"/>
    </row>
    <row r="207" spans="1:36" x14ac:dyDescent="0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16"/>
      <c r="AB207" s="16"/>
      <c r="AC207" s="16"/>
      <c r="AD207" s="16"/>
      <c r="AE207" s="16"/>
      <c r="AF207" s="16"/>
    </row>
    <row r="208" spans="1:36" x14ac:dyDescent="0.2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16"/>
      <c r="AB208" s="16"/>
      <c r="AC208" s="16"/>
      <c r="AD208" s="16"/>
      <c r="AE208" s="16"/>
      <c r="AF208" s="16"/>
    </row>
    <row r="209" spans="1:32" x14ac:dyDescent="0.2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16"/>
      <c r="AB209" s="16"/>
      <c r="AC209" s="16"/>
      <c r="AD209" s="16"/>
      <c r="AE209" s="16"/>
      <c r="AF209" s="16"/>
    </row>
    <row r="210" spans="1:32" x14ac:dyDescent="0.2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103"/>
      <c r="T210" s="103"/>
      <c r="U210" s="103"/>
      <c r="V210" s="103"/>
      <c r="W210" s="103"/>
      <c r="X210" s="103"/>
      <c r="Y210" s="103"/>
      <c r="Z210" s="69"/>
      <c r="AA210" s="16"/>
      <c r="AB210" s="16"/>
      <c r="AC210" s="16"/>
      <c r="AD210" s="16"/>
      <c r="AE210" s="16"/>
      <c r="AF210" s="16"/>
    </row>
    <row r="211" spans="1:32" x14ac:dyDescent="0.2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59" t="s">
        <v>60</v>
      </c>
      <c r="T211" s="69"/>
      <c r="U211" s="69"/>
      <c r="V211" s="69"/>
      <c r="W211" s="69"/>
      <c r="X211" s="69"/>
      <c r="Y211" s="69"/>
      <c r="Z211" s="69"/>
      <c r="AA211" s="16"/>
      <c r="AB211" s="16"/>
      <c r="AC211" s="16"/>
      <c r="AD211" s="16"/>
      <c r="AE211" s="16"/>
      <c r="AF211" s="16"/>
    </row>
    <row r="212" spans="1:32" x14ac:dyDescent="0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16"/>
      <c r="AB212" s="16"/>
      <c r="AC212" s="16"/>
      <c r="AD212" s="16"/>
      <c r="AE212" s="16"/>
      <c r="AF212" s="16"/>
    </row>
    <row r="213" spans="1:32" x14ac:dyDescent="0.25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32" x14ac:dyDescent="0.2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1:32" x14ac:dyDescent="0.25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1:32" x14ac:dyDescent="0.25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1:32" x14ac:dyDescent="0.25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1:32" x14ac:dyDescent="0.25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</sheetData>
  <sheetProtection algorithmName="SHA-512" hashValue="NKIoHjaNg9zb+a5Z8I+sDl491QDBxX6Mf5iBG2ArbJE5wrrcXJ2OLR6c37JbJPK5pR/5BSDaM4vhLjONihEclg==" saltValue="aPqu7QMY1LP4NFnUFWPang==" spinCount="100000" sheet="1" objects="1" scenarios="1"/>
  <mergeCells count="399">
    <mergeCell ref="W116:AD116"/>
    <mergeCell ref="W117:AD117"/>
    <mergeCell ref="W118:AD118"/>
    <mergeCell ref="C120:I120"/>
    <mergeCell ref="C121:I121"/>
    <mergeCell ref="J116:L116"/>
    <mergeCell ref="M116:V116"/>
    <mergeCell ref="K117:L117"/>
    <mergeCell ref="K118:L118"/>
    <mergeCell ref="K119:L119"/>
    <mergeCell ref="K120:L120"/>
    <mergeCell ref="K121:L121"/>
    <mergeCell ref="C116:I116"/>
    <mergeCell ref="C117:I117"/>
    <mergeCell ref="C118:I118"/>
    <mergeCell ref="C119:I119"/>
    <mergeCell ref="M117:V117"/>
    <mergeCell ref="M118:V118"/>
    <mergeCell ref="W120:AD120"/>
    <mergeCell ref="W121:AD121"/>
    <mergeCell ref="C81:Q81"/>
    <mergeCell ref="C72:M72"/>
    <mergeCell ref="X111:AD111"/>
    <mergeCell ref="V109:W109"/>
    <mergeCell ref="V110:W110"/>
    <mergeCell ref="C108:U108"/>
    <mergeCell ref="V108:W108"/>
    <mergeCell ref="X107:AD107"/>
    <mergeCell ref="X106:AD106"/>
    <mergeCell ref="X108:AD108"/>
    <mergeCell ref="P93:Q93"/>
    <mergeCell ref="C84:N84"/>
    <mergeCell ref="Y72:AD72"/>
    <mergeCell ref="C77:Q77"/>
    <mergeCell ref="C78:Q78"/>
    <mergeCell ref="R84:AD84"/>
    <mergeCell ref="O84:Q84"/>
    <mergeCell ref="C93:N93"/>
    <mergeCell ref="R93:AD93"/>
    <mergeCell ref="C86:N86"/>
    <mergeCell ref="X110:AD110"/>
    <mergeCell ref="J55:AD55"/>
    <mergeCell ref="J57:AD57"/>
    <mergeCell ref="C100:Z100"/>
    <mergeCell ref="AA100:AD100"/>
    <mergeCell ref="C109:U109"/>
    <mergeCell ref="C110:U110"/>
    <mergeCell ref="C111:U111"/>
    <mergeCell ref="P86:Q86"/>
    <mergeCell ref="P87:Q87"/>
    <mergeCell ref="P88:Q88"/>
    <mergeCell ref="C101:Z101"/>
    <mergeCell ref="C102:Z102"/>
    <mergeCell ref="C103:Z103"/>
    <mergeCell ref="V111:W111"/>
    <mergeCell ref="R96:AD96"/>
    <mergeCell ref="R97:AD97"/>
    <mergeCell ref="P85:Q85"/>
    <mergeCell ref="C79:Q79"/>
    <mergeCell ref="Q70:R70"/>
    <mergeCell ref="Q71:R71"/>
    <mergeCell ref="C92:N92"/>
    <mergeCell ref="O92:Q92"/>
    <mergeCell ref="R92:AD92"/>
    <mergeCell ref="P89:Q89"/>
    <mergeCell ref="J53:AD53"/>
    <mergeCell ref="J51:AD51"/>
    <mergeCell ref="J49:AD49"/>
    <mergeCell ref="U61:AD61"/>
    <mergeCell ref="U62:AD62"/>
    <mergeCell ref="S61:T61"/>
    <mergeCell ref="S62:T62"/>
    <mergeCell ref="C85:N85"/>
    <mergeCell ref="N67:P67"/>
    <mergeCell ref="Y68:AD68"/>
    <mergeCell ref="Y69:AD69"/>
    <mergeCell ref="Y67:AD67"/>
    <mergeCell ref="B61:F61"/>
    <mergeCell ref="B62:F62"/>
    <mergeCell ref="N68:O68"/>
    <mergeCell ref="N69:O69"/>
    <mergeCell ref="N70:O70"/>
    <mergeCell ref="N71:O71"/>
    <mergeCell ref="N72:O72"/>
    <mergeCell ref="G61:P61"/>
    <mergeCell ref="G62:P62"/>
    <mergeCell ref="Q61:R61"/>
    <mergeCell ref="Q62:R62"/>
    <mergeCell ref="C67:M67"/>
    <mergeCell ref="S170:Z170"/>
    <mergeCell ref="S171:Z171"/>
    <mergeCell ref="AA177:AD177"/>
    <mergeCell ref="U180:V180"/>
    <mergeCell ref="W180:Z180"/>
    <mergeCell ref="U175:V175"/>
    <mergeCell ref="W175:Z175"/>
    <mergeCell ref="U176:V176"/>
    <mergeCell ref="W176:Z176"/>
    <mergeCell ref="U177:V177"/>
    <mergeCell ref="C7:H7"/>
    <mergeCell ref="J17:AD17"/>
    <mergeCell ref="J15:AD15"/>
    <mergeCell ref="J11:AD11"/>
    <mergeCell ref="J9:AD9"/>
    <mergeCell ref="J7:AD7"/>
    <mergeCell ref="J47:AD47"/>
    <mergeCell ref="J45:AD45"/>
    <mergeCell ref="J43:AD43"/>
    <mergeCell ref="J41:AD41"/>
    <mergeCell ref="J39:AD39"/>
    <mergeCell ref="J37:AD37"/>
    <mergeCell ref="J35:AD35"/>
    <mergeCell ref="J33:AD33"/>
    <mergeCell ref="J31:AD31"/>
    <mergeCell ref="J21:L21"/>
    <mergeCell ref="J29:AD29"/>
    <mergeCell ref="J25:AD25"/>
    <mergeCell ref="J23:AD23"/>
    <mergeCell ref="J13:Q13"/>
    <mergeCell ref="T196:U196"/>
    <mergeCell ref="T197:U197"/>
    <mergeCell ref="C144:Q144"/>
    <mergeCell ref="C158:Q158"/>
    <mergeCell ref="C159:Q159"/>
    <mergeCell ref="C160:Q160"/>
    <mergeCell ref="T158:W158"/>
    <mergeCell ref="T159:W159"/>
    <mergeCell ref="T163:W163"/>
    <mergeCell ref="M183:T183"/>
    <mergeCell ref="U183:V183"/>
    <mergeCell ref="W183:Z183"/>
    <mergeCell ref="C150:Q150"/>
    <mergeCell ref="C151:Q151"/>
    <mergeCell ref="C152:Q152"/>
    <mergeCell ref="C153:Q153"/>
    <mergeCell ref="C154:Q154"/>
    <mergeCell ref="C155:Q155"/>
    <mergeCell ref="V194:Y194"/>
    <mergeCell ref="V195:Y195"/>
    <mergeCell ref="V196:Y196"/>
    <mergeCell ref="V197:Y197"/>
    <mergeCell ref="T160:W160"/>
    <mergeCell ref="X160:AD160"/>
    <mergeCell ref="S70:X70"/>
    <mergeCell ref="S71:X71"/>
    <mergeCell ref="S72:X72"/>
    <mergeCell ref="Y70:AD70"/>
    <mergeCell ref="Y71:AD71"/>
    <mergeCell ref="R86:AD86"/>
    <mergeCell ref="C89:N89"/>
    <mergeCell ref="R88:AD88"/>
    <mergeCell ref="V107:W107"/>
    <mergeCell ref="C87:N87"/>
    <mergeCell ref="R87:AD87"/>
    <mergeCell ref="C88:N88"/>
    <mergeCell ref="R89:AD89"/>
    <mergeCell ref="AA101:AD101"/>
    <mergeCell ref="AA102:AD102"/>
    <mergeCell ref="AA103:AD103"/>
    <mergeCell ref="C97:N97"/>
    <mergeCell ref="P95:Q95"/>
    <mergeCell ref="P96:Q96"/>
    <mergeCell ref="P97:Q97"/>
    <mergeCell ref="C106:U106"/>
    <mergeCell ref="V106:W106"/>
    <mergeCell ref="C107:U107"/>
    <mergeCell ref="C80:Q80"/>
    <mergeCell ref="T194:U194"/>
    <mergeCell ref="T195:U195"/>
    <mergeCell ref="W188:Z188"/>
    <mergeCell ref="AA184:AD184"/>
    <mergeCell ref="AA185:AD185"/>
    <mergeCell ref="AA186:AD186"/>
    <mergeCell ref="AA187:AD187"/>
    <mergeCell ref="AA188:AD188"/>
    <mergeCell ref="AA175:AD175"/>
    <mergeCell ref="AA176:AD176"/>
    <mergeCell ref="AA183:AD183"/>
    <mergeCell ref="M184:T184"/>
    <mergeCell ref="M185:T185"/>
    <mergeCell ref="M186:T186"/>
    <mergeCell ref="M187:T187"/>
    <mergeCell ref="M188:T188"/>
    <mergeCell ref="U184:V184"/>
    <mergeCell ref="U185:V185"/>
    <mergeCell ref="AA178:AD178"/>
    <mergeCell ref="AA179:AD179"/>
    <mergeCell ref="AA180:AD180"/>
    <mergeCell ref="U179:V179"/>
    <mergeCell ref="W179:Z179"/>
    <mergeCell ref="C197:S197"/>
    <mergeCell ref="V193:Y193"/>
    <mergeCell ref="C184:L184"/>
    <mergeCell ref="C185:L185"/>
    <mergeCell ref="C186:L186"/>
    <mergeCell ref="C187:L187"/>
    <mergeCell ref="C188:L188"/>
    <mergeCell ref="U186:V186"/>
    <mergeCell ref="U187:V187"/>
    <mergeCell ref="U188:V188"/>
    <mergeCell ref="W184:Z184"/>
    <mergeCell ref="W185:Z185"/>
    <mergeCell ref="W186:Z186"/>
    <mergeCell ref="W187:Z187"/>
    <mergeCell ref="Z192:AD192"/>
    <mergeCell ref="Z193:AD193"/>
    <mergeCell ref="Z194:AD194"/>
    <mergeCell ref="Z195:AD195"/>
    <mergeCell ref="Z196:AD196"/>
    <mergeCell ref="Z197:AD197"/>
    <mergeCell ref="C192:S192"/>
    <mergeCell ref="C193:S193"/>
    <mergeCell ref="C194:S194"/>
    <mergeCell ref="C195:S195"/>
    <mergeCell ref="C196:S196"/>
    <mergeCell ref="S166:Z166"/>
    <mergeCell ref="Y144:AD144"/>
    <mergeCell ref="T142:X142"/>
    <mergeCell ref="T143:X143"/>
    <mergeCell ref="T144:X144"/>
    <mergeCell ref="C142:Q142"/>
    <mergeCell ref="C143:Q143"/>
    <mergeCell ref="R142:S142"/>
    <mergeCell ref="R143:S143"/>
    <mergeCell ref="R144:S144"/>
    <mergeCell ref="C175:L175"/>
    <mergeCell ref="M175:T175"/>
    <mergeCell ref="C176:L176"/>
    <mergeCell ref="M176:T176"/>
    <mergeCell ref="C177:L177"/>
    <mergeCell ref="M177:T177"/>
    <mergeCell ref="C178:L178"/>
    <mergeCell ref="M178:T178"/>
    <mergeCell ref="C179:L179"/>
    <mergeCell ref="M179:T179"/>
    <mergeCell ref="C180:L180"/>
    <mergeCell ref="M180:T180"/>
    <mergeCell ref="C170:P170"/>
    <mergeCell ref="AH1:AJ1"/>
    <mergeCell ref="AH2:AJ2"/>
    <mergeCell ref="W80:X80"/>
    <mergeCell ref="W81:X81"/>
    <mergeCell ref="T146:X146"/>
    <mergeCell ref="T147:X147"/>
    <mergeCell ref="Y81:AD81"/>
    <mergeCell ref="S68:X68"/>
    <mergeCell ref="S69:X69"/>
    <mergeCell ref="A1:AF1"/>
    <mergeCell ref="A2:AF2"/>
    <mergeCell ref="R77:V77"/>
    <mergeCell ref="R78:V78"/>
    <mergeCell ref="R79:V79"/>
    <mergeCell ref="R80:V80"/>
    <mergeCell ref="R81:V81"/>
    <mergeCell ref="R76:V76"/>
    <mergeCell ref="Y145:AD145"/>
    <mergeCell ref="Y146:AD146"/>
    <mergeCell ref="Q68:R68"/>
    <mergeCell ref="Q69:R69"/>
    <mergeCell ref="Y142:AD142"/>
    <mergeCell ref="Y143:AD143"/>
    <mergeCell ref="W119:AD119"/>
    <mergeCell ref="AI199:AI200"/>
    <mergeCell ref="T192:U192"/>
    <mergeCell ref="V192:Y192"/>
    <mergeCell ref="C183:L183"/>
    <mergeCell ref="B200:AF201"/>
    <mergeCell ref="J27:AD27"/>
    <mergeCell ref="R146:S146"/>
    <mergeCell ref="R147:S147"/>
    <mergeCell ref="T193:U193"/>
    <mergeCell ref="R159:S159"/>
    <mergeCell ref="R160:S160"/>
    <mergeCell ref="R161:S161"/>
    <mergeCell ref="R162:S162"/>
    <mergeCell ref="R158:S158"/>
    <mergeCell ref="Y77:AD77"/>
    <mergeCell ref="Y78:AD78"/>
    <mergeCell ref="Y79:AD79"/>
    <mergeCell ref="Y80:AD80"/>
    <mergeCell ref="W76:X76"/>
    <mergeCell ref="Q72:R72"/>
    <mergeCell ref="C145:Q145"/>
    <mergeCell ref="C146:Q146"/>
    <mergeCell ref="C76:Q76"/>
    <mergeCell ref="C137:Y137"/>
    <mergeCell ref="AH199:AH200"/>
    <mergeCell ref="Y76:AD76"/>
    <mergeCell ref="Z138:AD138"/>
    <mergeCell ref="Z133:AD133"/>
    <mergeCell ref="Z134:AD134"/>
    <mergeCell ref="Z135:AD135"/>
    <mergeCell ref="Z136:AD136"/>
    <mergeCell ref="Z137:AD137"/>
    <mergeCell ref="Q67:R67"/>
    <mergeCell ref="S67:X67"/>
    <mergeCell ref="W77:X77"/>
    <mergeCell ref="W78:X78"/>
    <mergeCell ref="W79:X79"/>
    <mergeCell ref="C138:Y138"/>
    <mergeCell ref="M119:V119"/>
    <mergeCell ref="M120:V120"/>
    <mergeCell ref="M121:V121"/>
    <mergeCell ref="R85:AD85"/>
    <mergeCell ref="C94:N94"/>
    <mergeCell ref="R94:AD94"/>
    <mergeCell ref="P94:Q94"/>
    <mergeCell ref="C95:N95"/>
    <mergeCell ref="R95:AD95"/>
    <mergeCell ref="C96:N96"/>
    <mergeCell ref="C68:M68"/>
    <mergeCell ref="C69:M69"/>
    <mergeCell ref="C70:M70"/>
    <mergeCell ref="C71:M71"/>
    <mergeCell ref="W177:Z177"/>
    <mergeCell ref="U178:V178"/>
    <mergeCell ref="W178:Z178"/>
    <mergeCell ref="R163:S163"/>
    <mergeCell ref="C166:P166"/>
    <mergeCell ref="X161:AD161"/>
    <mergeCell ref="X162:AD162"/>
    <mergeCell ref="T154:X154"/>
    <mergeCell ref="T155:X155"/>
    <mergeCell ref="Y151:AD151"/>
    <mergeCell ref="Y152:AD152"/>
    <mergeCell ref="Y153:AD153"/>
    <mergeCell ref="Y154:AD154"/>
    <mergeCell ref="Y155:AD155"/>
    <mergeCell ref="Y150:AD150"/>
    <mergeCell ref="R152:S152"/>
    <mergeCell ref="R153:S153"/>
    <mergeCell ref="T153:X153"/>
    <mergeCell ref="AA169:AD169"/>
    <mergeCell ref="X109:AD109"/>
    <mergeCell ref="M129:V129"/>
    <mergeCell ref="W129:AD129"/>
    <mergeCell ref="C124:I124"/>
    <mergeCell ref="J124:L124"/>
    <mergeCell ref="M124:V124"/>
    <mergeCell ref="W124:AD124"/>
    <mergeCell ref="M126:V126"/>
    <mergeCell ref="W126:AD126"/>
    <mergeCell ref="C127:I127"/>
    <mergeCell ref="K127:L127"/>
    <mergeCell ref="C128:I128"/>
    <mergeCell ref="K128:L128"/>
    <mergeCell ref="C125:I125"/>
    <mergeCell ref="K125:L125"/>
    <mergeCell ref="M125:V125"/>
    <mergeCell ref="W125:AD125"/>
    <mergeCell ref="W128:AD128"/>
    <mergeCell ref="C171:P171"/>
    <mergeCell ref="Y147:AD147"/>
    <mergeCell ref="X158:AD158"/>
    <mergeCell ref="X159:AD159"/>
    <mergeCell ref="X163:AD163"/>
    <mergeCell ref="AA166:AD166"/>
    <mergeCell ref="R155:S155"/>
    <mergeCell ref="T150:X150"/>
    <mergeCell ref="T152:X152"/>
    <mergeCell ref="T151:X151"/>
    <mergeCell ref="R150:S150"/>
    <mergeCell ref="R151:S151"/>
    <mergeCell ref="Q167:R167"/>
    <mergeCell ref="Q168:R168"/>
    <mergeCell ref="Q166:R166"/>
    <mergeCell ref="Q169:R169"/>
    <mergeCell ref="Q170:R170"/>
    <mergeCell ref="Q171:R171"/>
    <mergeCell ref="AA170:AD170"/>
    <mergeCell ref="AA171:AD171"/>
    <mergeCell ref="S167:Z167"/>
    <mergeCell ref="S168:Z168"/>
    <mergeCell ref="C167:P167"/>
    <mergeCell ref="C168:P168"/>
    <mergeCell ref="AA168:AD168"/>
    <mergeCell ref="T145:X145"/>
    <mergeCell ref="R145:S145"/>
    <mergeCell ref="C126:I126"/>
    <mergeCell ref="K126:L126"/>
    <mergeCell ref="C169:P169"/>
    <mergeCell ref="C147:Q147"/>
    <mergeCell ref="R154:S154"/>
    <mergeCell ref="C161:Q161"/>
    <mergeCell ref="C162:Q162"/>
    <mergeCell ref="C163:Q163"/>
    <mergeCell ref="T161:W161"/>
    <mergeCell ref="T162:W162"/>
    <mergeCell ref="M127:V127"/>
    <mergeCell ref="W127:AD127"/>
    <mergeCell ref="M128:V128"/>
    <mergeCell ref="S169:Z169"/>
    <mergeCell ref="AA167:AD167"/>
    <mergeCell ref="C133:Y133"/>
    <mergeCell ref="C134:Y134"/>
    <mergeCell ref="C135:Y135"/>
    <mergeCell ref="C136:Y136"/>
    <mergeCell ref="C129:I129"/>
    <mergeCell ref="K129:L129"/>
  </mergeCells>
  <dataValidations count="22">
    <dataValidation type="list" allowBlank="1" showInputMessage="1" showErrorMessage="1" sqref="J21:J22" xr:uid="{00000000-0002-0000-0000-000000000000}">
      <formula1>"Laki-Laki,Perempuan"</formula1>
    </dataValidation>
    <dataValidation type="list" allowBlank="1" showInputMessage="1" showErrorMessage="1" sqref="AH68:AH72 AH159:AH163 AH62" xr:uid="{00000000-0002-0000-0000-000001000000}">
      <formula1>"Relevan,Tidak Relevan"</formula1>
    </dataValidation>
    <dataValidation type="list" allowBlank="1" showInputMessage="1" showErrorMessage="1" sqref="Y69:Y72" xr:uid="{00000000-0002-0000-0000-000002000000}">
      <formula1>"Internasional,Nasional,Provinsi,Kota/Kabupaten"</formula1>
    </dataValidation>
    <dataValidation type="list" allowBlank="1" showInputMessage="1" showErrorMessage="1" sqref="Z134:AD138" xr:uid="{00000000-0002-0000-0000-000003000000}">
      <formula1>"Ketua,Wakil ketua,Sekretaris,Bendahara,Anggota"</formula1>
    </dataValidation>
    <dataValidation type="list" allowBlank="1" showInputMessage="1" showErrorMessage="1" sqref="T143:T147" xr:uid="{00000000-0002-0000-0000-000004000000}">
      <formula1>"Ketua,Anggota,Mandiri"</formula1>
    </dataValidation>
    <dataValidation type="list" allowBlank="1" showInputMessage="1" showErrorMessage="1" sqref="AA167:AA171 AA184:AA188" xr:uid="{00000000-0002-0000-0000-000005000000}">
      <formula1>"Internasional,Nasional,Provinsi,Kabupaten/Kota"</formula1>
    </dataValidation>
    <dataValidation type="list" allowBlank="1" showInputMessage="1" showErrorMessage="1" sqref="Z193:Z197" xr:uid="{00000000-0002-0000-0000-000006000000}">
      <formula1>"Internasional,Nasional,Provinsi,Kabupaten/Kota,Kecamatan,Desa/Kelurahan"</formula1>
    </dataValidation>
    <dataValidation type="list" allowBlank="1" showInputMessage="1" showErrorMessage="1" sqref="AH193:AH197" xr:uid="{00000000-0002-0000-0000-000007000000}">
      <formula1>"Kependidikan,Sosial"</formula1>
    </dataValidation>
    <dataValidation type="list" allowBlank="1" showInputMessage="1" showErrorMessage="1" sqref="AH85:AH89 AH176:AH180 AH107:AH111 AH167:AH171 AH93:AH97 AH151:AH155 AH117:AH121 AH101:AH103 AH125:AH129 AH99 AH134:AH138 AH143:AH147" xr:uid="{00000000-0002-0000-0000-000008000000}">
      <formula1>"Valid,Tidak Valid"</formula1>
    </dataValidation>
    <dataValidation type="list" allowBlank="1" showInputMessage="1" showErrorMessage="1" sqref="T151:T155" xr:uid="{00000000-0002-0000-0000-000009000000}">
      <formula1>"Jurnal,Koran,Majalah"</formula1>
    </dataValidation>
    <dataValidation type="list" allowBlank="1" showInputMessage="1" showErrorMessage="1" sqref="T159:W163" xr:uid="{00000000-0002-0000-0000-00000A000000}">
      <formula1>"Buku,Modul,Media"</formula1>
    </dataValidation>
    <dataValidation type="list" allowBlank="1" showInputMessage="1" showErrorMessage="1" sqref="X159:AD163" xr:uid="{00000000-0002-0000-0000-00000B000000}">
      <formula1>"Nasional,Provinsi,Kabupaten/Kota,Dipublikasikan di koran,Majalah sekolah,Tidak dipublikasikan"</formula1>
    </dataValidation>
    <dataValidation type="list" allowBlank="1" showInputMessage="1" showErrorMessage="1" sqref="X107:X111" xr:uid="{00000000-0002-0000-0000-00000C000000}">
      <formula1>"Penanggung Jawab Teknis,Ketua,Sekretaris,Bendahara,Koordinator/Seksi"</formula1>
    </dataValidation>
    <dataValidation type="list" allowBlank="1" showInputMessage="1" showErrorMessage="1" sqref="AA176:AD180" xr:uid="{00000000-0002-0000-0000-00000D000000}">
      <formula1>"Internasional,Nasional,Provinsi,Kabupaten/Kota,Kecamatan/Gugus"</formula1>
    </dataValidation>
    <dataValidation type="list" allowBlank="1" showInputMessage="1" showErrorMessage="1" sqref="AH184:AH188" xr:uid="{00000000-0002-0000-0000-00000E000000}">
      <formula1>"Juara I,Juara II,Juara III,Tidak Relevan"</formula1>
    </dataValidation>
    <dataValidation type="list" allowBlank="1" showInputMessage="1" showErrorMessage="1" sqref="B62:F62" xr:uid="{00000000-0002-0000-0000-00000F000000}">
      <formula1>"S1/D4,S2,S3"</formula1>
    </dataValidation>
    <dataValidation type="list" allowBlank="1" showInputMessage="1" showErrorMessage="1" sqref="J13" xr:uid="{00000000-0002-0000-0000-000010000000}">
      <formula1>"Guru Sekolah Angkasa,Calon Guru Sekolah Angkasa"</formula1>
    </dataValidation>
    <dataValidation type="list" allowBlank="1" showInputMessage="1" showErrorMessage="1" sqref="Y77:AD81 Y68:AD68" xr:uid="{00000000-0002-0000-0000-000011000000}">
      <formula1>"Internasional,Nasional,Provinsi,Kota/Kabupaten,Kecamatan"</formula1>
    </dataValidation>
    <dataValidation type="list" allowBlank="1" showInputMessage="1" showErrorMessage="1" sqref="C125:I129" xr:uid="{00000000-0002-0000-0000-000012000000}">
      <formula1>"Wakil Kepsek,Koordinator Unit"</formula1>
    </dataValidation>
    <dataValidation type="list" allowBlank="1" showInputMessage="1" showErrorMessage="1" sqref="Y151:AD155" xr:uid="{00000000-0002-0000-0000-000013000000}">
      <formula1>"Internasional,Nasional,Provinsi,Kabupaten/Kota,Sekolah"</formula1>
    </dataValidation>
    <dataValidation type="list" allowBlank="1" showInputMessage="1" showErrorMessage="1" sqref="AH77:AH81" xr:uid="{00000000-0002-0000-0000-000014000000}">
      <formula1>"Relevan,Tidak Relevan,Tidak Valid"</formula1>
    </dataValidation>
    <dataValidation type="list" allowBlank="1" showInputMessage="1" showErrorMessage="1" sqref="R77:V81" xr:uid="{00000000-0002-0000-0000-000015000000}">
      <formula1>"Pemakalah,Peserta"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rowBreaks count="3" manualBreakCount="3">
    <brk id="73" max="16383" man="1"/>
    <brk id="139" max="16383" man="1"/>
    <brk id="189" max="30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workbookViewId="0">
      <selection activeCell="AE9" sqref="AE9"/>
    </sheetView>
  </sheetViews>
  <sheetFormatPr defaultRowHeight="15" x14ac:dyDescent="0.25"/>
  <cols>
    <col min="1" max="27" width="3.5703125" customWidth="1"/>
    <col min="28" max="51" width="8.28515625" customWidth="1"/>
  </cols>
  <sheetData>
    <row r="1" spans="1:26" x14ac:dyDescent="0.25">
      <c r="A1" s="186" t="s">
        <v>171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3" spans="1:26" x14ac:dyDescent="0.25">
      <c r="B3" t="s">
        <v>86</v>
      </c>
      <c r="E3" s="41" t="s">
        <v>61</v>
      </c>
      <c r="F3">
        <f>CV!J7</f>
        <v>0</v>
      </c>
    </row>
    <row r="4" spans="1:26" x14ac:dyDescent="0.25">
      <c r="B4" t="s">
        <v>87</v>
      </c>
      <c r="E4" s="41" t="s">
        <v>61</v>
      </c>
      <c r="F4">
        <f>CV!J25</f>
        <v>0</v>
      </c>
    </row>
    <row r="5" spans="1:26" x14ac:dyDescent="0.25">
      <c r="B5" t="s">
        <v>88</v>
      </c>
      <c r="E5" s="41" t="s">
        <v>61</v>
      </c>
      <c r="F5">
        <f>CV!J27</f>
        <v>0</v>
      </c>
    </row>
    <row r="7" spans="1:26" x14ac:dyDescent="0.25">
      <c r="B7" s="56" t="s">
        <v>89</v>
      </c>
      <c r="C7" s="187" t="s">
        <v>90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8"/>
      <c r="X7" s="189" t="s">
        <v>114</v>
      </c>
      <c r="Y7" s="187"/>
      <c r="Z7" s="188"/>
    </row>
    <row r="8" spans="1:26" ht="1.9" customHeight="1" x14ac:dyDescent="0.25">
      <c r="B8" s="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7"/>
      <c r="Y8" s="48"/>
      <c r="Z8" s="49"/>
    </row>
    <row r="9" spans="1:26" x14ac:dyDescent="0.25">
      <c r="B9" s="4" t="s">
        <v>67</v>
      </c>
      <c r="C9" s="44" t="s">
        <v>91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  <c r="X9" s="78"/>
      <c r="Y9" s="79"/>
      <c r="Z9" s="80"/>
    </row>
    <row r="10" spans="1:26" ht="1.9" customHeight="1" x14ac:dyDescent="0.25">
      <c r="B10" s="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43"/>
      <c r="Y10" s="44"/>
      <c r="Z10" s="45"/>
    </row>
    <row r="11" spans="1:26" x14ac:dyDescent="0.25">
      <c r="B11" s="4" t="s">
        <v>97</v>
      </c>
      <c r="C11" s="44" t="s">
        <v>98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183">
        <f>CV!AI63</f>
        <v>0</v>
      </c>
      <c r="Y11" s="184"/>
      <c r="Z11" s="185"/>
    </row>
    <row r="12" spans="1:26" ht="1.9" customHeight="1" x14ac:dyDescent="0.25">
      <c r="B12" s="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3"/>
      <c r="Y12" s="44"/>
      <c r="Z12" s="45"/>
    </row>
    <row r="13" spans="1:26" x14ac:dyDescent="0.25">
      <c r="B13" s="50" t="s">
        <v>113</v>
      </c>
      <c r="C13" s="44" t="s">
        <v>99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  <c r="X13" s="78"/>
      <c r="Y13" s="79"/>
      <c r="Z13" s="80"/>
    </row>
    <row r="14" spans="1:26" ht="1.9" customHeight="1" x14ac:dyDescent="0.25">
      <c r="B14" s="51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43"/>
      <c r="Y14" s="44"/>
      <c r="Z14" s="45"/>
    </row>
    <row r="15" spans="1:26" x14ac:dyDescent="0.25">
      <c r="B15" s="51"/>
      <c r="C15" s="46" t="s">
        <v>1</v>
      </c>
      <c r="D15" s="44" t="s">
        <v>100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177">
        <f>CV!AI73</f>
        <v>0</v>
      </c>
      <c r="Y15" s="178"/>
      <c r="Z15" s="179"/>
    </row>
    <row r="16" spans="1:26" x14ac:dyDescent="0.25">
      <c r="B16" s="51"/>
      <c r="C16" s="46" t="s">
        <v>43</v>
      </c>
      <c r="D16" s="44" t="s">
        <v>101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  <c r="X16" s="177">
        <f>CV!AI82</f>
        <v>0</v>
      </c>
      <c r="Y16" s="178"/>
      <c r="Z16" s="179"/>
    </row>
    <row r="17" spans="2:26" x14ac:dyDescent="0.25">
      <c r="B17" s="51"/>
      <c r="C17" s="46" t="s">
        <v>24</v>
      </c>
      <c r="D17" s="44" t="s">
        <v>120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177">
        <f>CV!AI90</f>
        <v>0</v>
      </c>
      <c r="Y17" s="178"/>
      <c r="Z17" s="179"/>
    </row>
    <row r="18" spans="2:26" x14ac:dyDescent="0.25">
      <c r="B18" s="51"/>
      <c r="C18" s="46" t="s">
        <v>52</v>
      </c>
      <c r="D18" s="44" t="s">
        <v>123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177">
        <f>CV!AI98</f>
        <v>0</v>
      </c>
      <c r="Y18" s="178"/>
      <c r="Z18" s="179"/>
    </row>
    <row r="19" spans="2:26" x14ac:dyDescent="0.25">
      <c r="B19" s="51"/>
      <c r="C19" s="46" t="s">
        <v>53</v>
      </c>
      <c r="D19" s="93" t="s">
        <v>146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  <c r="X19" s="177">
        <f>CV!AI104</f>
        <v>0</v>
      </c>
      <c r="Y19" s="178"/>
      <c r="Z19" s="179"/>
    </row>
    <row r="20" spans="2:26" x14ac:dyDescent="0.25">
      <c r="B20" s="52"/>
      <c r="C20" s="46" t="s">
        <v>77</v>
      </c>
      <c r="D20" s="25" t="s">
        <v>124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177">
        <f>CV!AI112</f>
        <v>0</v>
      </c>
      <c r="Y20" s="178"/>
      <c r="Z20" s="179"/>
    </row>
    <row r="21" spans="2:26" ht="1.9" customHeight="1" x14ac:dyDescent="0.25">
      <c r="B21" s="4"/>
      <c r="C21" s="4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43"/>
      <c r="Y21" s="44"/>
      <c r="Z21" s="45"/>
    </row>
    <row r="22" spans="2:26" x14ac:dyDescent="0.25">
      <c r="B22" s="4" t="s">
        <v>33</v>
      </c>
      <c r="C22" s="44" t="s">
        <v>135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78"/>
      <c r="Y22" s="79"/>
      <c r="Z22" s="80"/>
    </row>
    <row r="23" spans="2:26" ht="1.9" customHeight="1" x14ac:dyDescent="0.25">
      <c r="B23" s="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3"/>
      <c r="Y23" s="44"/>
      <c r="Z23" s="45"/>
    </row>
    <row r="24" spans="2:26" ht="15" customHeight="1" x14ac:dyDescent="0.25">
      <c r="B24" s="4"/>
      <c r="C24" s="74" t="s">
        <v>1</v>
      </c>
      <c r="D24" s="81" t="s">
        <v>131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77">
        <f>CV!AI122</f>
        <v>0</v>
      </c>
      <c r="Y24" s="178"/>
      <c r="Z24" s="179"/>
    </row>
    <row r="25" spans="2:26" ht="15" customHeight="1" x14ac:dyDescent="0.25">
      <c r="B25" s="4"/>
      <c r="C25" s="74" t="s">
        <v>43</v>
      </c>
      <c r="D25" s="77" t="s">
        <v>102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77">
        <f>CV!AI130</f>
        <v>0</v>
      </c>
      <c r="Y25" s="178"/>
      <c r="Z25" s="179"/>
    </row>
    <row r="26" spans="2:26" x14ac:dyDescent="0.25">
      <c r="B26" s="4" t="s">
        <v>36</v>
      </c>
      <c r="C26" s="44" t="s">
        <v>103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77">
        <f>CV!AI139</f>
        <v>0</v>
      </c>
      <c r="Y26" s="178"/>
      <c r="Z26" s="179"/>
    </row>
    <row r="27" spans="2:26" ht="1.9" customHeight="1" x14ac:dyDescent="0.25">
      <c r="B27" s="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43"/>
      <c r="Y27" s="44"/>
      <c r="Z27" s="45"/>
    </row>
    <row r="28" spans="2:26" x14ac:dyDescent="0.25">
      <c r="B28" s="50" t="s">
        <v>39</v>
      </c>
      <c r="C28" s="44" t="s">
        <v>104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77"/>
      <c r="Y28" s="178"/>
      <c r="Z28" s="179"/>
    </row>
    <row r="29" spans="2:26" x14ac:dyDescent="0.25">
      <c r="B29" s="51"/>
      <c r="C29" s="46" t="s">
        <v>1</v>
      </c>
      <c r="D29" s="44" t="s">
        <v>105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77">
        <f>CV!AI148</f>
        <v>0</v>
      </c>
      <c r="Y29" s="178"/>
      <c r="Z29" s="179"/>
    </row>
    <row r="30" spans="2:26" x14ac:dyDescent="0.25">
      <c r="B30" s="51"/>
      <c r="C30" s="46" t="s">
        <v>43</v>
      </c>
      <c r="D30" s="44" t="s">
        <v>106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77">
        <f>CV!AI156</f>
        <v>0</v>
      </c>
      <c r="Y30" s="178"/>
      <c r="Z30" s="179"/>
    </row>
    <row r="31" spans="2:26" x14ac:dyDescent="0.25">
      <c r="B31" s="52"/>
      <c r="C31" s="46" t="s">
        <v>24</v>
      </c>
      <c r="D31" s="44" t="s">
        <v>107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77">
        <f>CV!AI164</f>
        <v>0</v>
      </c>
      <c r="Y31" s="178"/>
      <c r="Z31" s="179"/>
    </row>
    <row r="32" spans="2:26" ht="1.9" customHeight="1" x14ac:dyDescent="0.25">
      <c r="B32" s="4"/>
      <c r="C32" s="4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3"/>
      <c r="Y32" s="44"/>
      <c r="Z32" s="45"/>
    </row>
    <row r="33" spans="2:26" x14ac:dyDescent="0.25">
      <c r="B33" s="4" t="s">
        <v>47</v>
      </c>
      <c r="C33" s="44" t="s">
        <v>108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77">
        <f>CV!AI172</f>
        <v>0</v>
      </c>
      <c r="Y33" s="178"/>
      <c r="Z33" s="179"/>
    </row>
    <row r="34" spans="2:26" ht="1.9" customHeight="1" x14ac:dyDescent="0.25">
      <c r="B34" s="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3"/>
      <c r="Y34" s="44"/>
      <c r="Z34" s="45"/>
    </row>
    <row r="35" spans="2:26" x14ac:dyDescent="0.25">
      <c r="B35" s="50" t="s">
        <v>92</v>
      </c>
      <c r="C35" s="44" t="s">
        <v>109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78"/>
      <c r="Y35" s="79"/>
      <c r="Z35" s="80"/>
    </row>
    <row r="36" spans="2:26" x14ac:dyDescent="0.25">
      <c r="B36" s="51"/>
      <c r="C36" s="46" t="s">
        <v>1</v>
      </c>
      <c r="D36" s="44" t="s">
        <v>110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77">
        <f>CV!AI181</f>
        <v>0</v>
      </c>
      <c r="Y36" s="178"/>
      <c r="Z36" s="179"/>
    </row>
    <row r="37" spans="2:26" x14ac:dyDescent="0.25">
      <c r="B37" s="52"/>
      <c r="C37" s="46" t="s">
        <v>43</v>
      </c>
      <c r="D37" s="44" t="s">
        <v>111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77">
        <f>CV!AI189</f>
        <v>0</v>
      </c>
      <c r="Y37" s="178"/>
      <c r="Z37" s="179"/>
    </row>
    <row r="38" spans="2:26" ht="1.9" customHeight="1" x14ac:dyDescent="0.25">
      <c r="B38" s="4"/>
      <c r="C38" s="4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3"/>
      <c r="Y38" s="44"/>
      <c r="Z38" s="45"/>
    </row>
    <row r="39" spans="2:26" x14ac:dyDescent="0.25">
      <c r="B39" s="4" t="s">
        <v>55</v>
      </c>
      <c r="C39" s="44" t="s">
        <v>112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83">
        <f>CV!AI198</f>
        <v>0</v>
      </c>
      <c r="Y39" s="184"/>
      <c r="Z39" s="185"/>
    </row>
    <row r="40" spans="2:26" ht="1.9" customHeight="1" x14ac:dyDescent="0.25">
      <c r="B40" s="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53"/>
      <c r="Y40" s="54"/>
      <c r="Z40" s="55"/>
    </row>
    <row r="41" spans="2:26" x14ac:dyDescent="0.25">
      <c r="B41" s="180" t="s">
        <v>115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77">
        <f>X11+X15+X16+X17+X18+X19+X20+X24+X25+X26+X29+X30+X31+X33+X36+X37+X39</f>
        <v>0</v>
      </c>
      <c r="Y41" s="178"/>
      <c r="Z41" s="179"/>
    </row>
    <row r="42" spans="2:26" x14ac:dyDescent="0.25">
      <c r="B42" s="181" t="s">
        <v>116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>
        <f>(X41/500)*100</f>
        <v>0</v>
      </c>
      <c r="Y42" s="181"/>
      <c r="Z42" s="181"/>
    </row>
    <row r="43" spans="2:26" x14ac:dyDescent="0.25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</row>
    <row r="45" spans="2:26" x14ac:dyDescent="0.25">
      <c r="B45" s="42"/>
    </row>
    <row r="48" spans="2:26" x14ac:dyDescent="0.25">
      <c r="S48" t="s">
        <v>117</v>
      </c>
    </row>
    <row r="52" spans="16:26" x14ac:dyDescent="0.25">
      <c r="P52" s="72"/>
      <c r="Q52" s="72"/>
      <c r="R52" s="72"/>
      <c r="S52" s="72" t="s">
        <v>118</v>
      </c>
      <c r="T52" s="72"/>
      <c r="U52" s="72"/>
      <c r="V52" s="72"/>
      <c r="W52" s="72"/>
      <c r="X52" s="72"/>
      <c r="Y52" s="72"/>
      <c r="Z52" s="72"/>
    </row>
  </sheetData>
  <mergeCells count="25">
    <mergeCell ref="A1:Z1"/>
    <mergeCell ref="X28:Z28"/>
    <mergeCell ref="X29:Z29"/>
    <mergeCell ref="X30:Z30"/>
    <mergeCell ref="X31:Z31"/>
    <mergeCell ref="X26:Z26"/>
    <mergeCell ref="C7:W7"/>
    <mergeCell ref="X7:Z7"/>
    <mergeCell ref="X11:Z11"/>
    <mergeCell ref="X15:Z15"/>
    <mergeCell ref="X16:Z16"/>
    <mergeCell ref="X20:Z20"/>
    <mergeCell ref="X17:Z17"/>
    <mergeCell ref="X18:Z18"/>
    <mergeCell ref="X24:Z24"/>
    <mergeCell ref="X25:Z25"/>
    <mergeCell ref="X19:Z19"/>
    <mergeCell ref="B41:W41"/>
    <mergeCell ref="X41:Z41"/>
    <mergeCell ref="B42:W43"/>
    <mergeCell ref="X42:Z43"/>
    <mergeCell ref="X33:Z33"/>
    <mergeCell ref="X36:Z36"/>
    <mergeCell ref="X37:Z37"/>
    <mergeCell ref="X39:Z39"/>
  </mergeCells>
  <printOptions horizontalCentered="1"/>
  <pageMargins left="0.45" right="0.4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CV</vt:lpstr>
      <vt:lpstr>Rekapitulasi</vt:lpstr>
      <vt:lpstr>CV!Print_Area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2019-05-23T08:34:11Z</cp:lastPrinted>
  <dcterms:created xsi:type="dcterms:W3CDTF">2018-09-27T01:24:34Z</dcterms:created>
  <dcterms:modified xsi:type="dcterms:W3CDTF">2019-11-09T02:31:43Z</dcterms:modified>
</cp:coreProperties>
</file>